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showHorizontalScroll="0" xWindow="30" yWindow="65251" windowWidth="15360" windowHeight="8340" activeTab="0"/>
  </bookViews>
  <sheets>
    <sheet name="Notes" sheetId="1" r:id="rId1"/>
    <sheet name="OPT-CPT Calculator" sheetId="2" r:id="rId2"/>
    <sheet name="OPT-CPT Calculator (Long)" sheetId="3" r:id="rId3"/>
    <sheet name="OPT STEM" sheetId="4" r:id="rId4"/>
    <sheet name="AT Calculator" sheetId="5" r:id="rId5"/>
    <sheet name="AT Calculator (Long)" sheetId="6" r:id="rId6"/>
    <sheet name="Days FROM" sheetId="7" r:id="rId7"/>
    <sheet name="Days PRIOR" sheetId="8" r:id="rId8"/>
    <sheet name="240 Days" sheetId="9" r:id="rId9"/>
    <sheet name="H, J, Other" sheetId="10" r:id="rId10"/>
    <sheet name="H, J, Other (Long)" sheetId="11" r:id="rId11"/>
    <sheet name="212e" sheetId="12" r:id="rId12"/>
    <sheet name="PERM Special Handling" sheetId="13" r:id="rId13"/>
    <sheet name="PERM Deadlines" sheetId="14" r:id="rId14"/>
    <sheet name="CSPA Age Calc" sheetId="15" r:id="rId15"/>
  </sheets>
  <definedNames>
    <definedName name="_xlnm.Print_Area" localSheetId="11">'212e'!$B$2:$D$44</definedName>
    <definedName name="_xlnm.Print_Area" localSheetId="8">'240 Days'!$B$2:$D$9</definedName>
    <definedName name="_xlnm.Print_Area" localSheetId="4">'AT Calculator'!$B$2:$G$26</definedName>
    <definedName name="_xlnm.Print_Area" localSheetId="5">'AT Calculator (Long)'!$B$2:$F$38</definedName>
    <definedName name="_xlnm.Print_Area" localSheetId="14">'CSPA Age Calc'!$B$2:$F$23</definedName>
    <definedName name="_xlnm.Print_Area" localSheetId="6">'Days FROM'!$A$1:$I$15</definedName>
    <definedName name="_xlnm.Print_Area" localSheetId="7">'Days PRIOR'!$B$2:$G$17</definedName>
    <definedName name="_xlnm.Print_Area" localSheetId="9">'H, J, Other'!$B$2:$D$46</definedName>
    <definedName name="_xlnm.Print_Area" localSheetId="10">'H, J, Other (Long)'!$B$2:$D$58</definedName>
    <definedName name="_xlnm.Print_Area" localSheetId="0">'Notes'!$B$2:$D$27</definedName>
    <definedName name="_xlnm.Print_Area" localSheetId="3">'OPT STEM'!$B$2:$H$25</definedName>
    <definedName name="_xlnm.Print_Area" localSheetId="1">'OPT-CPT Calculator'!$B$2:$J$30</definedName>
    <definedName name="_xlnm.Print_Area" localSheetId="2">'OPT-CPT Calculator (Long)'!$B$2:$J$51</definedName>
    <definedName name="_xlnm.Print_Area" localSheetId="13">'PERM Deadlines'!$B$2:$E$25</definedName>
    <definedName name="_xlnm.Print_Area" localSheetId="12">'PERM Special Handling'!$B$1:$F$25</definedName>
  </definedNames>
  <calcPr fullCalcOnLoad="1"/>
</workbook>
</file>

<file path=xl/sharedStrings.xml><?xml version="1.0" encoding="utf-8"?>
<sst xmlns="http://schemas.openxmlformats.org/spreadsheetml/2006/main" count="296" uniqueCount="204">
  <si>
    <r>
      <t>Notes on Version 2-7 (12/12/2008):</t>
    </r>
    <r>
      <rPr>
        <sz val="8"/>
        <rFont val="Verdana"/>
        <family val="2"/>
      </rPr>
      <t xml:space="preserve">  Added the "212e" (Exchange Visitor two-year home residence) calculator.
--------------------
</t>
    </r>
    <r>
      <rPr>
        <b/>
        <sz val="8"/>
        <rFont val="Verdana"/>
        <family val="2"/>
      </rPr>
      <t>Notes on Version 3-0 (2/6/2009):</t>
    </r>
    <r>
      <rPr>
        <sz val="8"/>
        <rFont val="Verdana"/>
        <family val="2"/>
      </rPr>
      <t xml:space="preserve">  NAFSA's Knowledge Community for International Student and Scholar Services (KC-ISSS) suggested the addition of an OPT STEM calculator which has now been developed and added to this version.
The long version of the "H, J, Other" calculator was added to accommodate scholars with a large number of periods of time spent outside the U.S.
A quirk in the OPT-CPT Calculators was fixed.  The "Total Full-time Days Used" cell was including the Total Part-time Days Used which was not necessary.  The final tally to determine OPT eligibility had not been affected by this error.  The error has been fixed and the cell now only sums the full-time OPT periods.
Boxes were added in several of the calculators to include the student's or scholar's name in case the advisor wants to print the calculator for the student or scholar, or for inclusion in an application for petition.</t>
    </r>
  </si>
  <si>
    <r>
      <t xml:space="preserve">Most of the calculators in this tool were developed by James E. Leck, Associate Director of Boston University's International Students &amp; Scholars Office.  The PERM calculators were developed by Tina Tan, Director of International Students &amp; Scholar Services at the University of Colorado at Boulder.  Connie Burk of The University of Tennessee Health Science Center's Office of International Affairs suggested the CSPA calculator.  Should you have any suggestions or find any errors, please email James at jleck@bu.edu.
</t>
    </r>
    <r>
      <rPr>
        <b/>
        <i/>
        <sz val="8"/>
        <color indexed="16"/>
        <rFont val="Verdana"/>
        <family val="2"/>
      </rPr>
      <t>IMPORTANT NOTE:</t>
    </r>
    <r>
      <rPr>
        <i/>
        <sz val="8"/>
        <color indexed="16"/>
        <rFont val="Verdana"/>
        <family val="2"/>
      </rPr>
      <t xml:space="preserve">  This tool does not imply legal advice or authority in any way.  Use of the calculators in this tool is at your own discretion and risk.</t>
    </r>
  </si>
  <si>
    <r>
      <t xml:space="preserve">Two-year Home Residence (212e) Calculator:  </t>
    </r>
    <r>
      <rPr>
        <sz val="9"/>
        <rFont val="Verdana"/>
        <family val="2"/>
      </rPr>
      <t xml:space="preserve">Scholars and students who are subject to the two-year home residence requirement under J-1 Exchange Visitor regulations sometimes attempt to argue that they have met the requirement in the aggregate by spending time in their home country for several shorter periods of time over a number of years.  This tool helps to determine if the periods spent in the home country add up to two years or more.  At the discretion of the international student/scholar advisor, a printout of this calculator (with all of the dates filled in), might be included in an application for a benefit such as change of status, or presented to a consular official to help make the case that 212e has been satisfied.    </t>
    </r>
  </si>
  <si>
    <t>Note that the calculator defines "two years" as 365 days times two.  It is possible, though unlikely, that a USCIS or DOS official could define it differently.  For example, if you enter 8/25/2006 to 8/24/2008 in the calculator, the calculator tells you that the individual was home for 730 days and, therefore "YES" the requirement has been met.  A consular officer might say that the individual needed to be home on or past 8/25/2008 to meet the requirement according to what the officer considers the two-year mark to be.  Again, this is unlikely, but it is important to point consider that "two years" can be defined differently.</t>
  </si>
  <si>
    <r>
      <t>1.</t>
    </r>
    <r>
      <rPr>
        <sz val="8"/>
        <rFont val="Arial"/>
        <family val="0"/>
      </rPr>
      <t xml:space="preserve">  On August 6, 2002, the President signed into law the Child Status Protection Act (CSPA), Public Law 107-208, 116 Stat. 927, which amends the Immigration and Nationality Act (Act) by permitting an applicant for certain benefits to retain classification as a “child” under the Act, even if he or she has reached the age of 21.  
</t>
    </r>
    <r>
      <rPr>
        <vertAlign val="superscript"/>
        <sz val="8"/>
        <rFont val="Arial"/>
        <family val="2"/>
      </rPr>
      <t>2.</t>
    </r>
    <r>
      <rPr>
        <sz val="8"/>
        <rFont val="Arial"/>
        <family val="0"/>
      </rPr>
      <t xml:space="preserve">  This worksheet, and the eligibility information above, were adapted from a worksheet found on the web site of the U.S. Embassy in Seoul, South Korea (http://seoul.usembassy.gov/child_protection_act2.html).</t>
    </r>
  </si>
  <si>
    <r>
      <t>OPT-CPT Calculator:</t>
    </r>
    <r>
      <rPr>
        <sz val="9"/>
        <rFont val="Verdana"/>
        <family val="2"/>
      </rPr>
      <t xml:space="preserve">  Use this calculator to determine how much Curricular Practical Training (CPT) has been used by a student in F-1 status and to determine if the student is still eligible for Optional Practical Training (OPT).  The calculator can also be used to determine remaining OPT eligibility at the same educational level without entering any CPT information.  Entering a start date returns the exact end date for that student's authorization given the remaining eligibility.</t>
    </r>
  </si>
  <si>
    <r>
      <t>Notes on Version 2-3 (5/14/2007):</t>
    </r>
    <r>
      <rPr>
        <sz val="8"/>
        <rFont val="Verdana"/>
        <family val="2"/>
      </rPr>
      <t xml:space="preserve">  Three important changes/additions have been made since the original version that was distributed through NAFSA's web site in April 2007.  
1.  The addition of the CSPA calculator.
2.  The addtion of the "Time Recouped" section of the H, J, Other Calculator
3.  A correction to the H, J, Other calculator:  in the original version, the "+1" calculation was used as it is used in the OPT and AT calculators (see description above).  However, the purpose of this calculator is to determine a date in the future and not to count the number of days of work/activity.  As originally written, the calculator "shorted" one day in each period of previous status calculated.  The "+1" has been removed from this version.
--------------------
</t>
    </r>
    <r>
      <rPr>
        <b/>
        <sz val="8"/>
        <rFont val="Verdana"/>
        <family val="2"/>
      </rPr>
      <t>Notes on Version 2-4 (5/21/2007):</t>
    </r>
    <r>
      <rPr>
        <sz val="8"/>
        <rFont val="Verdana"/>
        <family val="2"/>
      </rPr>
      <t xml:space="preserve">  After version 2-3 was posted to the NAFSA web site, new rules from the Department of Labor regarding Labor Certification submissions were published that created the need for 180-day calculations.  So, these were added to the PERM calculators as well as the Days FROM and the Days PRIOR calculators.</t>
    </r>
  </si>
  <si>
    <r>
      <t xml:space="preserve">
</t>
    </r>
    <r>
      <rPr>
        <sz val="8"/>
        <rFont val="Verdana"/>
        <family val="2"/>
      </rPr>
      <t>--------------------</t>
    </r>
    <r>
      <rPr>
        <b/>
        <sz val="8"/>
        <rFont val="Verdana"/>
        <family val="2"/>
      </rPr>
      <t xml:space="preserve">
Notes on Version 2-5 (2/15/2008):</t>
    </r>
    <r>
      <rPr>
        <sz val="8"/>
        <rFont val="Verdana"/>
        <family val="2"/>
      </rPr>
      <t xml:space="preserve">  A very minor text adjustment was made on the OPT-CPT calculators to make it clear that total days of eligibilty related to OPT specifically.  Also, minor adjustments were made to the AT caclulators so they show "months remaining" without requiring a start date.
--------------------
</t>
    </r>
    <r>
      <rPr>
        <b/>
        <sz val="8"/>
        <rFont val="Verdana"/>
        <family val="2"/>
      </rPr>
      <t>Notes on Version 2-6 (9/10/2008):</t>
    </r>
    <r>
      <rPr>
        <sz val="8"/>
        <rFont val="Verdana"/>
        <family val="2"/>
      </rPr>
      <t xml:space="preserve">  At the suggestion of a consular officer in Sydney, the CSPA Age Calculator was adjusted by adding #8 in the calculator itself and by adding additional language in the "In addition..." text under the section titled "Who is Eligible for the Child Status Protection Act (CSPA)?".  The text is taken from a worksheet found on the web site of the U.S. Consulate in Seoul, as was the rest of the text found in that section of the calculator.  The web site address for the worksheet is found in the footnotes of the CSPA calculator.
In addition, footnote #2 of the AT Calculators was reworded to more clearly describe how the actual months used and months of eligibility are converted to days to determine an exact end date.
--------------------</t>
    </r>
  </si>
  <si>
    <t>Enter Scholar's Name:</t>
  </si>
  <si>
    <r>
      <t xml:space="preserve">H-1B, J-1 (and other) Eligibility Calculator </t>
    </r>
    <r>
      <rPr>
        <vertAlign val="superscript"/>
        <sz val="12"/>
        <rFont val="Tahoma"/>
        <family val="2"/>
      </rPr>
      <t>2</t>
    </r>
  </si>
  <si>
    <t>Enter Name Below</t>
  </si>
  <si>
    <r>
      <t xml:space="preserve">Worksheet for Calculating Age </t>
    </r>
    <r>
      <rPr>
        <vertAlign val="superscript"/>
        <sz val="9"/>
        <rFont val="Verdana"/>
        <family val="2"/>
      </rPr>
      <t>2</t>
    </r>
  </si>
  <si>
    <r>
      <t xml:space="preserve">Child Status Protection Act (CSPA) </t>
    </r>
    <r>
      <rPr>
        <vertAlign val="superscript"/>
        <sz val="10"/>
        <rFont val="Verdana"/>
        <family val="2"/>
      </rPr>
      <t>1</t>
    </r>
  </si>
  <si>
    <r>
      <t xml:space="preserve">1.  </t>
    </r>
    <r>
      <rPr>
        <b/>
        <u val="single"/>
        <sz val="9"/>
        <rFont val="Tahoma"/>
        <family val="2"/>
      </rPr>
      <t>OPT 6 Month Reporting</t>
    </r>
    <r>
      <rPr>
        <sz val="9"/>
        <rFont val="Tahoma"/>
        <family val="2"/>
      </rPr>
      <t xml:space="preserve">
Schools will be required to report that an F-1 student with an Approved status OPT extension is participating in the employment segment. The reporting due dates will be </t>
    </r>
    <r>
      <rPr>
        <u val="single"/>
        <sz val="9"/>
        <rFont val="Tahoma"/>
        <family val="2"/>
      </rPr>
      <t>6 months and 12 months after the employment start date</t>
    </r>
    <r>
      <rPr>
        <sz val="9"/>
        <rFont val="Tahoma"/>
        <family val="2"/>
      </rPr>
      <t xml:space="preserve">. The schools will have two reporting periods which will be </t>
    </r>
    <r>
      <rPr>
        <u val="single"/>
        <sz val="9"/>
        <rFont val="Tahoma"/>
        <family val="2"/>
      </rPr>
      <t>15 days before plus 31 days after each reporting due date</t>
    </r>
    <r>
      <rPr>
        <sz val="9"/>
        <rFont val="Tahoma"/>
        <family val="2"/>
      </rPr>
      <t xml:space="preserve">.
If the school does not report that the student is participating in the OPT extension, or does not update the OPT extension information within the reporting period, the student will </t>
    </r>
    <r>
      <rPr>
        <u val="single"/>
        <sz val="9"/>
        <rFont val="Tahoma"/>
        <family val="2"/>
      </rPr>
      <t>automatically be set to Terminated status with a new reason of “Failure to Report while on OPT” 32 days after the reporting due date</t>
    </r>
    <r>
      <rPr>
        <sz val="9"/>
        <rFont val="Tahoma"/>
        <family val="2"/>
      </rPr>
      <t>.</t>
    </r>
  </si>
  <si>
    <r>
      <t xml:space="preserve">6-MONTH REPORTING DUE DATE
</t>
    </r>
    <r>
      <rPr>
        <i/>
        <sz val="10"/>
        <rFont val="Tahoma"/>
        <family val="2"/>
      </rPr>
      <t>[This date is exactly six months from the OPT start date]</t>
    </r>
  </si>
  <si>
    <r>
      <t xml:space="preserve">12-MONTH REPORTING DUE DATE
</t>
    </r>
    <r>
      <rPr>
        <i/>
        <sz val="10"/>
        <rFont val="Tahoma"/>
        <family val="2"/>
      </rPr>
      <t>[This date is exactly 12 months from the OPT start date]</t>
    </r>
  </si>
  <si>
    <r>
      <t>Reporting period begins</t>
    </r>
    <r>
      <rPr>
        <vertAlign val="superscript"/>
        <sz val="10"/>
        <rFont val="Tahoma"/>
        <family val="2"/>
      </rPr>
      <t>1</t>
    </r>
    <r>
      <rPr>
        <sz val="10"/>
        <rFont val="Tahoma"/>
        <family val="2"/>
      </rPr>
      <t xml:space="preserve"> (first day DSO can record validation in SEVIS)
</t>
    </r>
    <r>
      <rPr>
        <i/>
        <sz val="10"/>
        <rFont val="Tahoma"/>
        <family val="2"/>
      </rPr>
      <t>[15 days prior to 6-month reporting due date]</t>
    </r>
  </si>
  <si>
    <r>
      <t>Reporting period ends</t>
    </r>
    <r>
      <rPr>
        <sz val="10"/>
        <rFont val="Tahoma"/>
        <family val="2"/>
      </rPr>
      <t xml:space="preserve"> (last day DSO can record validation in SEVIS)
</t>
    </r>
    <r>
      <rPr>
        <i/>
        <sz val="10"/>
        <rFont val="Tahoma"/>
        <family val="2"/>
      </rPr>
      <t>[31 days after 6-month reporting due date]</t>
    </r>
  </si>
  <si>
    <r>
      <t>SEVIS record will terminate</t>
    </r>
    <r>
      <rPr>
        <sz val="10"/>
        <rFont val="Tahoma"/>
        <family val="2"/>
      </rPr>
      <t xml:space="preserve"> (if validation report is not recorded)
</t>
    </r>
    <r>
      <rPr>
        <i/>
        <sz val="10"/>
        <rFont val="Tahoma"/>
        <family val="2"/>
      </rPr>
      <t>[32 days after 6-month reporting due date]</t>
    </r>
  </si>
  <si>
    <r>
      <t>Reporting period begins</t>
    </r>
    <r>
      <rPr>
        <vertAlign val="superscript"/>
        <sz val="10"/>
        <rFont val="Tahoma"/>
        <family val="2"/>
      </rPr>
      <t>1</t>
    </r>
    <r>
      <rPr>
        <sz val="10"/>
        <rFont val="Tahoma"/>
        <family val="2"/>
      </rPr>
      <t xml:space="preserve"> (first day DSO can record validation in SEVIS)
</t>
    </r>
    <r>
      <rPr>
        <i/>
        <sz val="10"/>
        <rFont val="Tahoma"/>
        <family val="2"/>
      </rPr>
      <t>[15 days prior to 12-month reporting due date]</t>
    </r>
  </si>
  <si>
    <r>
      <t>Reporting period ends</t>
    </r>
    <r>
      <rPr>
        <sz val="10"/>
        <rFont val="Tahoma"/>
        <family val="2"/>
      </rPr>
      <t xml:space="preserve"> (last day DSO can record validation in SEVIS)
</t>
    </r>
    <r>
      <rPr>
        <i/>
        <sz val="10"/>
        <rFont val="Tahoma"/>
        <family val="2"/>
      </rPr>
      <t>[31 days after 12-month reporting due date]</t>
    </r>
  </si>
  <si>
    <r>
      <t>SEVIS record will terminate</t>
    </r>
    <r>
      <rPr>
        <sz val="10"/>
        <rFont val="Tahoma"/>
        <family val="2"/>
      </rPr>
      <t xml:space="preserve"> (if validation report is not recorded)
</t>
    </r>
    <r>
      <rPr>
        <i/>
        <sz val="10"/>
        <rFont val="Tahoma"/>
        <family val="2"/>
      </rPr>
      <t>[32 days after 12-month reporting due date]</t>
    </r>
  </si>
  <si>
    <r>
      <t>OPT STEM Calculator:</t>
    </r>
    <r>
      <rPr>
        <sz val="9"/>
        <rFont val="Verdana"/>
        <family val="2"/>
      </rPr>
      <t xml:space="preserve">  This tool helps international student advisors determine the "validation report" deadlines for students in F-1 status who have been granted a 17-month extension of their Optional Practical Training employment authorization.  This type of extension is available to students in the STEM fields (science, technology, engineering and mathematics) under a rule promulgated on April 8, 2008.  [8 CFR § 214.2 (f)(10)(ii)(C); 68 Federal Register 73 (April 8, 2008) pp. 18944-18956]</t>
    </r>
  </si>
  <si>
    <r>
      <t>1.</t>
    </r>
    <r>
      <rPr>
        <i/>
        <sz val="8"/>
        <rFont val="Arial"/>
        <family val="2"/>
      </rPr>
      <t xml:space="preserve">  Read:  "Between AT Start and AT End is X months plus Y days.  Example:
    "This student worked from 9/1/2006 to 12/20/2006 and, therefore, used 3 
     months and 19 days of AT authorization"</t>
    </r>
  </si>
  <si>
    <r>
      <t xml:space="preserve">2.   </t>
    </r>
    <r>
      <rPr>
        <i/>
        <sz val="8"/>
        <rFont val="Arial"/>
        <family val="2"/>
      </rPr>
      <t>Calculated using Excel's "Month" function (within the Date functions) for 
     months of eligibility and months used, then converting to the number of days 
     in those actual months in order to determine the exact end date.</t>
    </r>
  </si>
  <si>
    <r>
      <t>1.</t>
    </r>
    <r>
      <rPr>
        <sz val="8"/>
        <rFont val="Arial"/>
        <family val="0"/>
      </rPr>
      <t xml:space="preserve">  USCIS Memo HQPRD 70/6.2.8, 70/6/2/12, AD 06-29, Michael Yates (December 5, 2006).
</t>
    </r>
    <r>
      <rPr>
        <vertAlign val="superscript"/>
        <sz val="8"/>
        <rFont val="Arial"/>
        <family val="2"/>
      </rPr>
      <t>2.</t>
    </r>
    <r>
      <rPr>
        <sz val="8"/>
        <rFont val="Arial"/>
        <family val="0"/>
      </rPr>
      <t xml:space="preserve">  This version is offered to use for those students who are granted numerous CPT and OPT authorizations.  The calculations are all the same as the short version; this version simply adds several more rows to enter authorizations.</t>
    </r>
  </si>
  <si>
    <t xml:space="preserve">   Developed by James E. Leck    /    Boston University    /    Rev. February 2009</t>
  </si>
  <si>
    <t>Developed by James E .Leck    /    Boston University    /    Rev. February 2008</t>
  </si>
  <si>
    <t xml:space="preserve">      Developed by James E. Leck    /    Boston University    /    February 2009</t>
  </si>
  <si>
    <t xml:space="preserve">   Developed by James E. Leck    /    Boston University    /    Rev. September 2008</t>
  </si>
  <si>
    <t xml:space="preserve">   Developed by James E. Leck    /    Boston University    /    Rev. December 2008</t>
  </si>
  <si>
    <t xml:space="preserve">   Developed by Tina Tan, University of Colorado at Boulder
Adapted by James E. Leck, Boston University /  Rev. May 2007</t>
  </si>
  <si>
    <t>Developed by James E. Leck    /    Boston University    /    Rev. September 2008</t>
  </si>
  <si>
    <r>
      <t>H, J, Other (Long):</t>
    </r>
    <r>
      <rPr>
        <sz val="9"/>
        <rFont val="Verdana"/>
        <family val="2"/>
      </rPr>
      <t xml:space="preserve">  This calculator functions exactly the same way as the regular "H, J, Other" calculator, but provides more rows for entering periods of time to be re-couped.</t>
    </r>
  </si>
  <si>
    <r>
      <t>Date Calculators for Immigration Processing</t>
    </r>
    <r>
      <rPr>
        <i/>
        <sz val="14"/>
        <color indexed="62"/>
        <rFont val="Verdana"/>
        <family val="2"/>
      </rPr>
      <t xml:space="preserve"> (version 3-0)</t>
    </r>
  </si>
  <si>
    <t>SEVIS Release 6.0 Anticipated System Changes
January 22, 2009</t>
  </si>
  <si>
    <r>
      <t>Who is eligible for the Child Status Protection Act (CSPA)?</t>
    </r>
    <r>
      <rPr>
        <vertAlign val="superscript"/>
        <sz val="8"/>
        <color indexed="60"/>
        <rFont val="Arial"/>
        <family val="2"/>
      </rPr>
      <t>2</t>
    </r>
    <r>
      <rPr>
        <sz val="9"/>
        <rFont val="Arial"/>
        <family val="2"/>
      </rPr>
      <t xml:space="preserve">
The CSPA may apply to any immigrant visa application in cases in which:
1.  The immigrant petition was approved on or after 8/16/2002. 
2.  If the immigrant petition was approved before 8/6/2002: 
       • The alien aged out on or after 8/6/2002; or 
       • If the alien aged out before 8/6/2002, the alien was refused a visa under 221(g) between 8/6/2001 and 8/5/2002.
3.  For immigrant visa preference (family or employment-based) applications, the calculated alien's age using the age
     formula in the worksheet above is under 21.
4.  For IR2 immigrant visa applications, age is determined using the age of the child on the date the immigrant petition 
     was filed.
</t>
    </r>
    <r>
      <rPr>
        <b/>
        <sz val="9"/>
        <rFont val="Arial"/>
        <family val="2"/>
      </rPr>
      <t>In addition:</t>
    </r>
    <r>
      <rPr>
        <sz val="9"/>
        <rFont val="Arial"/>
        <family val="2"/>
      </rPr>
      <t xml:space="preserve">
5.  In immigrant visa preference cases, the alien must submit the completed DS-230 Part I within one year of a visa 
     number becoming available.*
6.  If the principal applicant (PA) adjusted to Lawful Permanent Resident (LPR) status in the U.S., the PA must have
     filed an I-824 for the child within one year of an immigrant visa number becoming available. 
*  "A Visa Number Becoming Available" means that a priority date is current for family and employment preference
cases of approved petitions.
</t>
    </r>
  </si>
  <si>
    <t xml:space="preserve">6.  Age of alien on date immigrant visa became available (#5 minus #1). </t>
  </si>
  <si>
    <t>4.  Length of Time Immigrant Petition Pending (#3 minus#2):</t>
  </si>
  <si>
    <r>
      <t xml:space="preserve">Days FROM:  </t>
    </r>
    <r>
      <rPr>
        <sz val="9"/>
        <rFont val="Verdana"/>
        <family val="2"/>
      </rPr>
      <t>This calculator helps you figure out the date that falls a certain number of days after the date you enter into the calculator.  It can be useful for determining SEVIS reporting deadlines, employment authorization end dates (when you don't have to factor in previous authorizations), and other useful dates.</t>
    </r>
  </si>
  <si>
    <r>
      <t>Days PRIOR:</t>
    </r>
    <r>
      <rPr>
        <sz val="9"/>
        <rFont val="Verdana"/>
        <family val="2"/>
      </rPr>
      <t xml:space="preserve">  Use this calculator to determine the date that is a certain number of days before (prior to) the date you enter into the calculator.  This is useful when trying to figure out, for example, what is the earliest date a student can apply for OPT if they can only submit an application 90 days prior to meeting the one academic year minimum.</t>
    </r>
  </si>
  <si>
    <r>
      <t>OPT-CPT Calculator (Long)</t>
    </r>
    <r>
      <rPr>
        <sz val="9"/>
        <rFont val="Verdana"/>
        <family val="2"/>
      </rPr>
      <t>:  Occasionally, a student will be authorized for many separate periods of CPT (or even OPT).  This calculator is the same as the "short" version except that it has rows for up to 20 part-time authorizations and 8 full-time authorizations in both CPT and OPT.   The short version is easier, visually, to use and to print, but it seemed necessary to include the long version for those rare students with a great deal of CPT or OPT.</t>
    </r>
  </si>
  <si>
    <t>End Date Calculator</t>
  </si>
  <si>
    <t>Enter known date -- the date you want to start from:</t>
  </si>
  <si>
    <r>
      <t>21</t>
    </r>
    <r>
      <rPr>
        <sz val="12"/>
        <rFont val="Arial"/>
        <family val="2"/>
      </rPr>
      <t xml:space="preserve"> Days from the above date is:</t>
    </r>
  </si>
  <si>
    <r>
      <t>90</t>
    </r>
    <r>
      <rPr>
        <sz val="12"/>
        <rFont val="Arial"/>
        <family val="2"/>
      </rPr>
      <t xml:space="preserve"> Days from the above date is:</t>
    </r>
  </si>
  <si>
    <r>
      <t>Other:</t>
    </r>
    <r>
      <rPr>
        <sz val="12"/>
        <rFont val="Arial"/>
        <family val="2"/>
      </rPr>
      <t xml:space="preserve"> Enter # of days:</t>
    </r>
  </si>
  <si>
    <r>
      <t>30</t>
    </r>
    <r>
      <rPr>
        <sz val="12"/>
        <rFont val="Arial"/>
        <family val="2"/>
      </rPr>
      <t xml:space="preserve"> Days from the above date is:</t>
    </r>
  </si>
  <si>
    <r>
      <t>60</t>
    </r>
    <r>
      <rPr>
        <sz val="12"/>
        <rFont val="Arial"/>
        <family val="2"/>
      </rPr>
      <t xml:space="preserve"> Days from the above date is:</t>
    </r>
  </si>
  <si>
    <r>
      <t>120</t>
    </r>
    <r>
      <rPr>
        <sz val="12"/>
        <rFont val="Arial"/>
        <family val="2"/>
      </rPr>
      <t xml:space="preserve"> Days from the above date is:</t>
    </r>
  </si>
  <si>
    <r>
      <t>240</t>
    </r>
    <r>
      <rPr>
        <sz val="12"/>
        <rFont val="Arial"/>
        <family val="2"/>
      </rPr>
      <t xml:space="preserve"> Days from the above date is:</t>
    </r>
  </si>
  <si>
    <t>Prior Date Calculator</t>
  </si>
  <si>
    <r>
      <t>14</t>
    </r>
    <r>
      <rPr>
        <sz val="12"/>
        <rFont val="Arial"/>
        <family val="2"/>
      </rPr>
      <t xml:space="preserve"> Days prior to the above date is:</t>
    </r>
  </si>
  <si>
    <r>
      <t>30</t>
    </r>
    <r>
      <rPr>
        <sz val="12"/>
        <rFont val="Arial"/>
        <family val="2"/>
      </rPr>
      <t xml:space="preserve"> Days prior to the above date is:</t>
    </r>
  </si>
  <si>
    <r>
      <t>60</t>
    </r>
    <r>
      <rPr>
        <sz val="12"/>
        <rFont val="Arial"/>
        <family val="2"/>
      </rPr>
      <t xml:space="preserve"> Days prior to the above date is:</t>
    </r>
  </si>
  <si>
    <r>
      <t>90</t>
    </r>
    <r>
      <rPr>
        <sz val="12"/>
        <rFont val="Arial"/>
        <family val="2"/>
      </rPr>
      <t xml:space="preserve"> Days prior to the above date is:</t>
    </r>
  </si>
  <si>
    <r>
      <t>100</t>
    </r>
    <r>
      <rPr>
        <sz val="12"/>
        <rFont val="Arial"/>
        <family val="2"/>
      </rPr>
      <t xml:space="preserve"> Days prior to the above date is:</t>
    </r>
  </si>
  <si>
    <r>
      <t>120</t>
    </r>
    <r>
      <rPr>
        <sz val="12"/>
        <rFont val="Arial"/>
        <family val="2"/>
      </rPr>
      <t xml:space="preserve"> Days prior to the above date is:</t>
    </r>
  </si>
  <si>
    <t>Academic Training Periods Previously Approved</t>
  </si>
  <si>
    <t>AT Start</t>
  </si>
  <si>
    <t>AT End</t>
  </si>
  <si>
    <t>Total In
Days Only</t>
  </si>
  <si>
    <t>TOTAL</t>
  </si>
  <si>
    <t xml:space="preserve">Therefore, given the following proposed start date of:  </t>
  </si>
  <si>
    <t>Total days used</t>
  </si>
  <si>
    <t>Date derived by adding total elgibility to proposed start date. This figure need to subtract remaining days.</t>
  </si>
  <si>
    <t>Total days between proposed start date and date above.</t>
  </si>
  <si>
    <t>Total days remaining of eligibility</t>
  </si>
  <si>
    <r>
      <t>Months and Days</t>
    </r>
    <r>
      <rPr>
        <b/>
        <vertAlign val="superscript"/>
        <sz val="9"/>
        <rFont val="Arial"/>
        <family val="2"/>
      </rPr>
      <t>1</t>
    </r>
  </si>
  <si>
    <t>Academic Training Calculator</t>
  </si>
  <si>
    <t>Enter the proposed start date of the next AT authorization:</t>
  </si>
  <si>
    <t>Enter date:</t>
  </si>
  <si>
    <r>
      <t>…the student may work until</t>
    </r>
    <r>
      <rPr>
        <vertAlign val="superscript"/>
        <sz val="10"/>
        <rFont val="Arial"/>
        <family val="2"/>
      </rPr>
      <t>2</t>
    </r>
    <r>
      <rPr>
        <sz val="10"/>
        <rFont val="Arial"/>
        <family val="2"/>
      </rPr>
      <t>:</t>
    </r>
  </si>
  <si>
    <t>Total months used (rounded to nearest month):</t>
  </si>
  <si>
    <t>Months remaining (rounded to nearest month):</t>
  </si>
  <si>
    <r>
      <t>Enter the total number of months for which the
student is eligible for AT (</t>
    </r>
    <r>
      <rPr>
        <b/>
        <sz val="9"/>
        <color indexed="62"/>
        <rFont val="Tahoma"/>
        <family val="2"/>
      </rPr>
      <t>18 or 36</t>
    </r>
    <r>
      <rPr>
        <sz val="9"/>
        <color indexed="62"/>
        <rFont val="Tahoma"/>
        <family val="2"/>
      </rPr>
      <t>):</t>
    </r>
  </si>
  <si>
    <t>Practical Training Calculator</t>
  </si>
  <si>
    <t>CPT Start</t>
  </si>
  <si>
    <t>CPT End</t>
  </si>
  <si>
    <t>Total Days
Used</t>
  </si>
  <si>
    <t>Total Days Used Toward OPT Ineligibility</t>
  </si>
  <si>
    <t>Previous Periods of FULL-TIME CPT</t>
  </si>
  <si>
    <t>Previous Periods of PART-TIME OPT</t>
  </si>
  <si>
    <t>Previous Periods of FULL-TIME OPT</t>
  </si>
  <si>
    <r>
      <t>Previous Periods of PART-TIME CPT</t>
    </r>
    <r>
      <rPr>
        <b/>
        <vertAlign val="superscript"/>
        <sz val="10"/>
        <rFont val="Arial"/>
        <family val="2"/>
      </rPr>
      <t>1</t>
    </r>
  </si>
  <si>
    <t>Total days used:</t>
  </si>
  <si>
    <t>The student may work until:</t>
  </si>
  <si>
    <t>TOTAL FULL-TIME DAYS USED</t>
  </si>
  <si>
    <t>TOTAL PART-TIME DAYS USED</t>
  </si>
  <si>
    <t>Days Remaining of
OPT Eligibility</t>
  </si>
  <si>
    <t>Does the CPT used
prohibit OPT?</t>
  </si>
  <si>
    <r>
      <t>Total Days</t>
    </r>
    <r>
      <rPr>
        <b/>
        <vertAlign val="superscript"/>
        <sz val="8"/>
        <rFont val="Arial"/>
        <family val="2"/>
      </rPr>
      <t>2</t>
    </r>
    <r>
      <rPr>
        <b/>
        <sz val="8"/>
        <rFont val="Arial"/>
        <family val="2"/>
      </rPr>
      <t xml:space="preserve"> Used Toward 12 month limit</t>
    </r>
  </si>
  <si>
    <r>
      <t xml:space="preserve">2. </t>
    </r>
    <r>
      <rPr>
        <i/>
        <sz val="9"/>
        <rFont val="Arial"/>
        <family val="2"/>
      </rPr>
      <t>Rounded up</t>
    </r>
  </si>
  <si>
    <t xml:space="preserve">Enter proposed OPT start date:  </t>
  </si>
  <si>
    <t>Total days of OPT used
toward 12 month limit</t>
  </si>
  <si>
    <t>Total days used against OPT</t>
  </si>
  <si>
    <r>
      <t xml:space="preserve">2.   </t>
    </r>
    <r>
      <rPr>
        <i/>
        <sz val="9"/>
        <rFont val="Arial"/>
        <family val="2"/>
      </rPr>
      <t>Rounded up</t>
    </r>
  </si>
  <si>
    <r>
      <t xml:space="preserve">3.  </t>
    </r>
    <r>
      <rPr>
        <i/>
        <sz val="9"/>
        <rFont val="Arial"/>
        <family val="2"/>
      </rPr>
      <t>This version is offered to use for those students who are granted numerous AT
    authorizations.  The calculations are all the same as the short version; it just
    adds several more rows to enter authorizations.</t>
    </r>
  </si>
  <si>
    <r>
      <t>1.</t>
    </r>
    <r>
      <rPr>
        <i/>
        <sz val="9"/>
        <rFont val="Arial"/>
        <family val="2"/>
      </rPr>
      <t xml:space="preserve">  Read:  "Between AT Start and AT End is X months plus Y days.  Example: "This 
    student worked from 9/1/2006 to 12/20/2006 and, therefore, used 3 months and 19
    days of AT authorization"</t>
    </r>
  </si>
  <si>
    <t>Date derived by adding total elgibility to proposed start date. This figure needed to subtract remaining days.</t>
  </si>
  <si>
    <r>
      <t xml:space="preserve">Enter </t>
    </r>
    <r>
      <rPr>
        <b/>
        <u val="single"/>
        <sz val="10"/>
        <rFont val="Verdana"/>
        <family val="2"/>
      </rPr>
      <t>expiration date of current approval period</t>
    </r>
    <r>
      <rPr>
        <b/>
        <sz val="10"/>
        <rFont val="Verdana"/>
        <family val="2"/>
      </rPr>
      <t xml:space="preserve">, or </t>
    </r>
    <r>
      <rPr>
        <b/>
        <u val="single"/>
        <sz val="10"/>
        <rFont val="Verdana"/>
        <family val="2"/>
      </rPr>
      <t>start date</t>
    </r>
    <r>
      <rPr>
        <b/>
        <sz val="10"/>
        <rFont val="Verdana"/>
        <family val="2"/>
      </rPr>
      <t xml:space="preserve"> of employment</t>
    </r>
  </si>
  <si>
    <t>Start Date</t>
  </si>
  <si>
    <t>End Date</t>
  </si>
  <si>
    <t>Enter the proposed start date of the next period of employment authorization:</t>
  </si>
  <si>
    <t>Total
Days Used</t>
  </si>
  <si>
    <t>Total days of eligibility remaining:</t>
  </si>
  <si>
    <t>Total days of eligibility (365 x years entered above):</t>
  </si>
  <si>
    <r>
      <t>…the employee may work until</t>
    </r>
    <r>
      <rPr>
        <sz val="10"/>
        <rFont val="Arial"/>
        <family val="2"/>
      </rPr>
      <t>:</t>
    </r>
  </si>
  <si>
    <t xml:space="preserve">Therefore, given the proposed start date of:  </t>
  </si>
  <si>
    <t>H-1B, J-1 (and other) Eligibility Calculator</t>
  </si>
  <si>
    <r>
      <t xml:space="preserve">Enter the total number of </t>
    </r>
    <r>
      <rPr>
        <u val="single"/>
        <sz val="9"/>
        <color indexed="62"/>
        <rFont val="Tahoma"/>
        <family val="2"/>
      </rPr>
      <t>years</t>
    </r>
    <r>
      <rPr>
        <sz val="9"/>
        <color indexed="62"/>
        <rFont val="Tahoma"/>
        <family val="2"/>
      </rPr>
      <t xml:space="preserve"> for which the employee
was originally eligible for authorization (e.g, 6 if H-1B, 5 if 
J Professor, .5 if J Short-term Scholar, etc):</t>
    </r>
  </si>
  <si>
    <r>
      <t xml:space="preserve">1. </t>
    </r>
    <r>
      <rPr>
        <i/>
        <sz val="9"/>
        <rFont val="Arial"/>
        <family val="2"/>
      </rPr>
      <t>It is not actually necessary to list part-time CPT because no amount of part-time CPT counts against eligibility for OPT.  The "Total Days Used Toward OPT Eligibility" column will always show "0".  This section is included in case you wish to list these periods of CPT to be printed for the record.</t>
    </r>
    <r>
      <rPr>
        <i/>
        <vertAlign val="superscript"/>
        <sz val="9"/>
        <rFont val="Arial"/>
        <family val="2"/>
      </rPr>
      <t xml:space="preserve">  </t>
    </r>
  </si>
  <si>
    <r>
      <t xml:space="preserve">1.   </t>
    </r>
    <r>
      <rPr>
        <i/>
        <sz val="9"/>
        <rFont val="Arial"/>
        <family val="2"/>
      </rPr>
      <t>It is not actually necessary to list part-time CPT because no amount of part-time CPT counts against eligibility for OPT.  The "Total Days Used Toward OPT Eligibility" column will always show "0".  This section is included in case you wish to list these periods of CPT to be printed for the record.</t>
    </r>
    <r>
      <rPr>
        <i/>
        <vertAlign val="superscript"/>
        <sz val="9"/>
        <rFont val="Arial"/>
        <family val="2"/>
      </rPr>
      <t xml:space="preserve">  </t>
    </r>
  </si>
  <si>
    <t>240 days from
date entered is:</t>
  </si>
  <si>
    <t>Total months of eligibility (from above):</t>
  </si>
  <si>
    <t>Date of Filing PERM:</t>
  </si>
  <si>
    <t>OPT Start</t>
  </si>
  <si>
    <t>OPT End</t>
  </si>
  <si>
    <t xml:space="preserve">Prevailing Wage Determination valid until: </t>
  </si>
  <si>
    <t>Enter Name Below:</t>
  </si>
  <si>
    <t xml:space="preserve"> </t>
  </si>
  <si>
    <r>
      <t>180 days after posting:</t>
    </r>
  </si>
  <si>
    <r>
      <t xml:space="preserve">30 days after posting:
</t>
    </r>
    <r>
      <rPr>
        <sz val="10"/>
        <rFont val="Tahoma"/>
        <family val="2"/>
      </rPr>
      <t>(PERM cannot be filed before this date)</t>
    </r>
  </si>
  <si>
    <r>
      <t>PERM Being Filed on
Behalf of</t>
    </r>
    <r>
      <rPr>
        <sz val="11"/>
        <rFont val="Tahoma"/>
        <family val="2"/>
      </rPr>
      <t xml:space="preserve"> (employee name)</t>
    </r>
    <r>
      <rPr>
        <b/>
        <sz val="11"/>
        <rFont val="Tahoma"/>
        <family val="2"/>
      </rPr>
      <t>:</t>
    </r>
  </si>
  <si>
    <r>
      <t>Academic Training Calculator - Long Form</t>
    </r>
    <r>
      <rPr>
        <b/>
        <vertAlign val="superscript"/>
        <sz val="11"/>
        <rFont val="Tahoma"/>
        <family val="2"/>
      </rPr>
      <t>3</t>
    </r>
  </si>
  <si>
    <r>
      <t>Practical Training Calculator - Long Form</t>
    </r>
    <r>
      <rPr>
        <b/>
        <vertAlign val="superscript"/>
        <sz val="11"/>
        <rFont val="Tahoma"/>
        <family val="2"/>
      </rPr>
      <t>3</t>
    </r>
  </si>
  <si>
    <t>Job Offer Date:</t>
  </si>
  <si>
    <r>
      <t>AT Calculator:</t>
    </r>
    <r>
      <rPr>
        <sz val="9"/>
        <rFont val="Verdana"/>
        <family val="2"/>
      </rPr>
      <t xml:space="preserve">  Use this calculator to determine how much Academic Training time has been used and how much eligibility remains. Entering a start date returns the exact end date for that student's authorization given the remaining eligibility.</t>
    </r>
  </si>
  <si>
    <r>
      <t>240 Days:</t>
    </r>
    <r>
      <rPr>
        <sz val="9"/>
        <rFont val="Verdana"/>
        <family val="2"/>
      </rPr>
      <t xml:space="preserve">  Rules governing employment authorization and Form I-9 (Employment Eligibility Verification) allow an employer to employ an individual for up to 240 days, in certain circumstances, if an extension application/petition has been filed to extend the individual's current employment authorization [8 CFR § 274a.12(b)(20)].  This calculator allows you to figure out the last day the individual can work under the 240 day rule given the start date you enter.</t>
    </r>
  </si>
  <si>
    <r>
      <t>Last day (of the 10 day posting requirement</t>
    </r>
    <r>
      <rPr>
        <vertAlign val="superscript"/>
        <sz val="9"/>
        <rFont val="Tahoma"/>
        <family val="2"/>
      </rPr>
      <t>2</t>
    </r>
    <r>
      <rPr>
        <b/>
        <sz val="10"/>
        <rFont val="Tahoma"/>
        <family val="2"/>
      </rPr>
      <t>) that the notice was posted:</t>
    </r>
  </si>
  <si>
    <t>PERM Deadline Tracking for
Basic PERM processing</t>
  </si>
  <si>
    <t>1st Recruitment Start date</t>
  </si>
  <si>
    <t>Earliest PERM can be filed is 30 days after last day of notice of posting coming down:</t>
  </si>
  <si>
    <t>30 days before PERM filing:</t>
  </si>
  <si>
    <t>180 days before PERM filing</t>
  </si>
  <si>
    <r>
      <t xml:space="preserve">PERM Special Handling: </t>
    </r>
    <r>
      <rPr>
        <sz val="9"/>
        <rFont val="Verdana"/>
        <family val="2"/>
      </rPr>
      <t xml:space="preserve">  This calculator allows you determine the latest date PERM must be filed if the case is being filed under "Special Handling."  It also helps you determine what the earliest date is that you can file PERM based on the last day of the "posting notice" (i.e., the 10</t>
    </r>
    <r>
      <rPr>
        <vertAlign val="superscript"/>
        <sz val="9"/>
        <rFont val="Verdana"/>
        <family val="2"/>
      </rPr>
      <t>th</t>
    </r>
    <r>
      <rPr>
        <sz val="9"/>
        <rFont val="Verdana"/>
        <family val="2"/>
      </rPr>
      <t xml:space="preserve"> day of the 10 day posting requirement).  Finally, it is a place to record how long the Prevailing Wage Determination is valid.  The results can be printed to be kept with the case file, if needed.  For this reason, we have included a place to enter the beneficiary's name.</t>
    </r>
  </si>
  <si>
    <r>
      <t xml:space="preserve">PERM Deadlines: </t>
    </r>
    <r>
      <rPr>
        <sz val="9"/>
        <rFont val="Verdana"/>
        <family val="2"/>
      </rPr>
      <t xml:space="preserve">  This calculator assists with regular PERM cases (i.e., not Special Handling) and allows you determine various key dates in the process.  It is also a place to record how long the Prevailing Wage Determination is valid.  The results can be printed to keep with the case file, if needed.  For this reason, we have included a place to enter the beneficiary's name.</t>
    </r>
  </si>
  <si>
    <t>Special Handling Deadline Tracking</t>
  </si>
  <si>
    <r>
      <t>18 month deadline</t>
    </r>
    <r>
      <rPr>
        <vertAlign val="superscript"/>
        <sz val="9"/>
        <rFont val="Tahoma"/>
        <family val="2"/>
      </rPr>
      <t>1</t>
    </r>
    <r>
      <rPr>
        <b/>
        <sz val="10"/>
        <rFont val="Tahoma"/>
        <family val="2"/>
      </rPr>
      <t xml:space="preserve"> based on Special Handling:</t>
    </r>
  </si>
  <si>
    <r>
      <t>PERM must be filed no more than 180 days following the last
day of posting</t>
    </r>
    <r>
      <rPr>
        <vertAlign val="superscript"/>
        <sz val="9"/>
        <rFont val="Tahoma"/>
        <family val="2"/>
      </rPr>
      <t>3</t>
    </r>
    <r>
      <rPr>
        <sz val="10"/>
        <rFont val="Tahoma"/>
        <family val="2"/>
      </rPr>
      <t xml:space="preserve">, or prior to the 18 month deadline in Special
Handling cases, whichever is earlier.  Therefore, in this case,
</t>
    </r>
    <r>
      <rPr>
        <b/>
        <sz val="10"/>
        <rFont val="Tahoma"/>
        <family val="2"/>
      </rPr>
      <t>PERM must be filed before:</t>
    </r>
  </si>
  <si>
    <r>
      <t>1.</t>
    </r>
    <r>
      <rPr>
        <sz val="8"/>
        <rFont val="Verdana"/>
        <family val="2"/>
      </rPr>
      <t xml:space="preserve"> 8 CFR § 274a.12(b)(20)</t>
    </r>
  </si>
  <si>
    <r>
      <t>AT Calculator (Long):</t>
    </r>
    <r>
      <rPr>
        <sz val="9"/>
        <rFont val="Verdana"/>
        <family val="2"/>
      </rPr>
      <t xml:space="preserve">  Occasionally, a student in J-1 status will be authorized for many separate periods of Academic Training (AT).  This version is the same as the "short" version except that it has rows for up to 20 authorizations.  The short version is easier, visually, to use and to print, but it seemed necessary to include the long version for those rare students with a great deal of AT.  Use this calculator to determine how much Academic Training time has been used and how much eligibility remains. Entering a start date returns the exact end date for that student's authorization given the remaining eligibility.</t>
    </r>
  </si>
  <si>
    <r>
      <t>H, J, Other:</t>
    </r>
    <r>
      <rPr>
        <sz val="9"/>
        <rFont val="Verdana"/>
        <family val="2"/>
      </rPr>
      <t xml:space="preserve">  This calculator is useful for determining the period to request when submitting an I-129 or to enter into SEVIS in order to produce a DS-2019 when there is a specific limit to the period of time the individual may be authorized for a given status.  It can be used for any status -- or calculation of any type -- that includes a time restriction.  Since most restrictions are in terms of years, the calculator uses 365 days -- and multiples thereof -- as its base calculation and expects you to enter years, rather than days, of eligibility.  However, you can enter a six-month restriction (for J-1 Short-term scholars, for example) by entering ".5" (half of one year).</t>
    </r>
  </si>
  <si>
    <t>Total days recouped:</t>
  </si>
  <si>
    <t>Total
Days Recouped</t>
  </si>
  <si>
    <t>If restricted to 3 year maximum; can only work until:</t>
  </si>
  <si>
    <t>Periods of Previous Sponsorship or Employment Approval/Authorization</t>
  </si>
  <si>
    <t>Developed by James E. Leck    /    Boston University    /    January 2007</t>
  </si>
  <si>
    <t>Name of Child:</t>
  </si>
  <si>
    <t>1.  Alien's Date of Birth:</t>
  </si>
  <si>
    <t>2.  Date Immigrant Petition Filed:</t>
  </si>
  <si>
    <t>3.  Date Immigrant Petition Approved:</t>
  </si>
  <si>
    <t xml:space="preserve"> Does CSPA apply?</t>
  </si>
  <si>
    <r>
      <t>Time Recouped (Days Spent Outside U.S.), if Any</t>
    </r>
    <r>
      <rPr>
        <b/>
        <vertAlign val="superscript"/>
        <sz val="9"/>
        <rFont val="Arial"/>
        <family val="2"/>
      </rPr>
      <t>1</t>
    </r>
  </si>
  <si>
    <r>
      <t>1.</t>
    </r>
    <r>
      <rPr>
        <sz val="8"/>
        <rFont val="Arial"/>
        <family val="0"/>
      </rPr>
      <t xml:space="preserve">  USCIS Memo HQPRD 70/6.2.8, 70/6/2/12, AD 06-29, Michael Yates (December 5, 2006).</t>
    </r>
  </si>
  <si>
    <t xml:space="preserve">   Developed by James E. Leck    /    Boston University    /    Rev. May 2007</t>
  </si>
  <si>
    <r>
      <t xml:space="preserve">CSPA Age Calculator: </t>
    </r>
    <r>
      <rPr>
        <sz val="9"/>
        <rFont val="Verdana"/>
        <family val="2"/>
      </rPr>
      <t xml:space="preserve">  With this tool, you can decide if an applicant for certain benefits may retain classification as a “child” even if he or she has reached the age of 21, as permitted under the Child Status Protection Act (CSPA).</t>
    </r>
  </si>
  <si>
    <r>
      <t>180</t>
    </r>
    <r>
      <rPr>
        <sz val="12"/>
        <rFont val="Arial"/>
        <family val="2"/>
      </rPr>
      <t xml:space="preserve"> Days from the above date is:</t>
    </r>
  </si>
  <si>
    <t xml:space="preserve">      Developed by James E. Leck    /    Boston University    /    Rev. May 2007</t>
  </si>
  <si>
    <r>
      <t>180</t>
    </r>
    <r>
      <rPr>
        <sz val="12"/>
        <rFont val="Arial"/>
        <family val="2"/>
      </rPr>
      <t xml:space="preserve"> Days prior to the above date is:</t>
    </r>
  </si>
  <si>
    <r>
      <t>1.</t>
    </r>
    <r>
      <rPr>
        <sz val="8"/>
        <rFont val="Arial"/>
        <family val="2"/>
      </rPr>
      <t xml:space="preserve">  20 CFR § 656.17(e)(1)(i)     </t>
    </r>
    <r>
      <rPr>
        <vertAlign val="superscript"/>
        <sz val="8"/>
        <rFont val="Arial"/>
        <family val="2"/>
      </rPr>
      <t>2.</t>
    </r>
    <r>
      <rPr>
        <sz val="8"/>
        <rFont val="Arial"/>
        <family val="2"/>
      </rPr>
      <t xml:space="preserve">  20 CFR § 656.10(d)     </t>
    </r>
    <r>
      <rPr>
        <vertAlign val="superscript"/>
        <sz val="8"/>
        <rFont val="Arial"/>
        <family val="2"/>
      </rPr>
      <t>3.</t>
    </r>
    <r>
      <rPr>
        <sz val="8"/>
        <rFont val="Arial"/>
        <family val="2"/>
      </rPr>
      <t xml:space="preserve"> 20 CFR § 656.17(e)(1)(i) and 656.10(d)(3)(iv)
</t>
    </r>
    <r>
      <rPr>
        <vertAlign val="superscript"/>
        <sz val="9"/>
        <rFont val="Arial"/>
        <family val="2"/>
      </rPr>
      <t>4.</t>
    </r>
    <r>
      <rPr>
        <sz val="8"/>
        <rFont val="Arial"/>
        <family val="2"/>
      </rPr>
      <t xml:space="preserve">  72 Fed. Reg. 95 (May 17, 2007), pp 27903-27947 final rule amending 20 CFR § 656</t>
    </r>
  </si>
  <si>
    <t>Labor Certification approved on:</t>
  </si>
  <si>
    <r>
      <t xml:space="preserve">The I-140 must be filed no later than 180 days after the Labor Certification was approved.  </t>
    </r>
    <r>
      <rPr>
        <b/>
        <sz val="10"/>
        <rFont val="Tahoma"/>
        <family val="2"/>
      </rPr>
      <t>180 days from the approval date (above) is:</t>
    </r>
    <r>
      <rPr>
        <vertAlign val="superscript"/>
        <sz val="10"/>
        <rFont val="Tahoma"/>
        <family val="2"/>
      </rPr>
      <t>4</t>
    </r>
  </si>
  <si>
    <r>
      <t xml:space="preserve">Notice of filing and mandatory recruitment steps must be provided/conducted at least </t>
    </r>
    <r>
      <rPr>
        <b/>
        <u val="single"/>
        <sz val="10"/>
        <rFont val="Tahoma"/>
        <family val="2"/>
      </rPr>
      <t>30 days but not more than</t>
    </r>
    <r>
      <rPr>
        <b/>
        <sz val="10"/>
        <rFont val="Tahoma"/>
        <family val="2"/>
      </rPr>
      <t xml:space="preserve"> 
</t>
    </r>
    <r>
      <rPr>
        <b/>
        <u val="single"/>
        <sz val="10"/>
        <rFont val="Tahoma"/>
        <family val="2"/>
      </rPr>
      <t>180 days</t>
    </r>
    <r>
      <rPr>
        <b/>
        <sz val="10"/>
        <rFont val="Tahoma"/>
        <family val="2"/>
      </rPr>
      <t xml:space="preserve"> before the PERM filing.</t>
    </r>
    <r>
      <rPr>
        <vertAlign val="superscript"/>
        <sz val="9"/>
        <rFont val="Tahoma"/>
        <family val="2"/>
      </rPr>
      <t>3</t>
    </r>
  </si>
  <si>
    <r>
      <t>PERM must be filed within 180 days of 1</t>
    </r>
    <r>
      <rPr>
        <b/>
        <vertAlign val="superscript"/>
        <sz val="10"/>
        <rFont val="Tahoma"/>
        <family val="2"/>
      </rPr>
      <t>st</t>
    </r>
    <r>
      <rPr>
        <b/>
        <sz val="10"/>
        <rFont val="Tahoma"/>
        <family val="2"/>
      </rPr>
      <t xml:space="preserve"> recruitment date:</t>
    </r>
    <r>
      <rPr>
        <vertAlign val="superscript"/>
        <sz val="9"/>
        <rFont val="Tahoma"/>
        <family val="2"/>
      </rPr>
      <t>1</t>
    </r>
  </si>
  <si>
    <t>Total days of OPT eligibility (12 months):</t>
  </si>
  <si>
    <t>Days of OPT eligibility remaining:</t>
  </si>
  <si>
    <r>
      <t>3.</t>
    </r>
    <r>
      <rPr>
        <i/>
        <sz val="9"/>
        <rFont val="Arial"/>
        <family val="2"/>
      </rPr>
      <t xml:space="preserve">  This version is offered to use for those students who are granted numerous CPT and OPT authorizations.  The calculations are all the same as the short version; this version simply adds several more rows to enter authorizations.</t>
    </r>
  </si>
  <si>
    <t>About the Calculators:</t>
  </si>
  <si>
    <t>Changes and Updates</t>
  </si>
  <si>
    <t>7.  Age for CSPA Purposes: Age at time immigrant visa became available
     minus length of time immigrant petition pending (#6 minus #4).  If
     this number is below 21, CSPA applies.</t>
  </si>
  <si>
    <t>5.  Date Immigrant Petition Became Current 
     (i.e. Date Immigrant Visa Became Available)</t>
  </si>
  <si>
    <t>8.  Receipt date of Form DS-230, Part I.  
     (If age for CSPA purposes (#7) is under 21 years AND the applicant
     submitted Form DS-230 Part I either before or within one year of visa
     availability, the applicant can receive a visa under CSPA.)</t>
  </si>
  <si>
    <r>
      <t>2.</t>
    </r>
    <r>
      <rPr>
        <i/>
        <sz val="9"/>
        <rFont val="Arial"/>
        <family val="2"/>
      </rPr>
      <t xml:space="preserve">   Calculated using Excel's "Month" function (within the Date functions) for 
     months of eligibility and months used, then converting to the number of days 
     in those actual months in order to determine the exact end date.</t>
    </r>
  </si>
  <si>
    <t>Total days in home country:</t>
  </si>
  <si>
    <t>Periods spent in home country</t>
  </si>
  <si>
    <t>Two-year Home Residence (212e) Calculator</t>
  </si>
  <si>
    <t>year</t>
  </si>
  <si>
    <t>months</t>
  </si>
  <si>
    <t>Total days in home country equals approximately:</t>
  </si>
  <si>
    <t>Total days needed to satisfy 212e (365 days x 2):</t>
  </si>
  <si>
    <t>Total
Days in Home Country</t>
  </si>
  <si>
    <t>Name of Exchange Visitor:</t>
  </si>
  <si>
    <t>OPT STEM Reporting Dates</t>
  </si>
  <si>
    <t xml:space="preserve">OPT End </t>
  </si>
  <si>
    <t>Ext Start</t>
  </si>
  <si>
    <t>Ext End</t>
  </si>
  <si>
    <t>X</t>
  </si>
  <si>
    <t>OK</t>
  </si>
  <si>
    <t>to</t>
  </si>
  <si>
    <r>
      <t xml:space="preserve">Last day for student to submit validation report to DSO
</t>
    </r>
    <r>
      <rPr>
        <i/>
        <sz val="10"/>
        <rFont val="Tahoma"/>
        <family val="2"/>
      </rPr>
      <t>[10 days after 12-month reporting due date]</t>
    </r>
  </si>
  <si>
    <r>
      <t xml:space="preserve">Last day for student to submit validation report to DSO
</t>
    </r>
    <r>
      <rPr>
        <i/>
        <sz val="10"/>
        <rFont val="Tahoma"/>
        <family val="2"/>
      </rPr>
      <t>[10 days after 6-month reporting due date]</t>
    </r>
  </si>
  <si>
    <t>Six-Month Reporting Period</t>
  </si>
  <si>
    <t>Twelve-Month Reporting Period</t>
  </si>
  <si>
    <t>Enter Student's Name</t>
  </si>
  <si>
    <t>Enter Student's Name:</t>
  </si>
  <si>
    <t>OPT STEM Start Date</t>
  </si>
  <si>
    <t>OPT STEM End Date</t>
  </si>
  <si>
    <t>Enter the current
OPT end date:</t>
  </si>
  <si>
    <t>Enter name of student:</t>
  </si>
  <si>
    <t>Has the Exchange Visitor satisfied 212e?:*</t>
  </si>
  <si>
    <t>* NOTE:  If an Exchange Visitor becomes subject to 212(e) for a second (or subsequent) time after re-entering the US in a new J program, any time spent in the home country before the re-entry will not count toward satisfying the home residence requirement.</t>
  </si>
  <si>
    <r>
      <t xml:space="preserve">240 Day Rule </t>
    </r>
    <r>
      <rPr>
        <vertAlign val="superscript"/>
        <sz val="12"/>
        <rFont val="Tahoma"/>
        <family val="2"/>
      </rPr>
      <t>1</t>
    </r>
  </si>
  <si>
    <r>
      <t xml:space="preserve">
</t>
    </r>
    <r>
      <rPr>
        <b/>
        <sz val="9"/>
        <rFont val="Verdana"/>
        <family val="2"/>
      </rPr>
      <t>CLICK ON A WORKSHEET TAB BELOW TO OPEN THE CALCULATOR OF YOUR CHOICE</t>
    </r>
    <r>
      <rPr>
        <sz val="9"/>
        <rFont val="Verdana"/>
        <family val="2"/>
      </rPr>
      <t xml:space="preserve">
The calculators in this file have been developed as tools to help international student and scholar advisors determine time used and time remaining for various types of immigration eligibility.  The Days From and Days Prior calculators can also be used in a variety of ways such determining the earliest or latest date an application can be submitted.  No doubt, you will find a number of different uses not anticipated in the development.  After entering the data, you can print the result for your files, should that be of use.
Both the OPT-CPT calculator and AT calculator use a "+1" calculation in the date formulas so that authorizations are inclusive of the start and end dates.  For example, if you enter 12/10/2007 to 12/11/2007 without the "+1" in the formula, the result is "1", implying there was only one day of authorization when, in fact, you must count both days when subtracting from overall eligibility.  With the "+1" in the formula, both days are included and the result correctly states that the individual was authorized for two ("2") days of employment.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</si>
</sst>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dd/yy;@"/>
    <numFmt numFmtId="172" formatCode="m/d/yy"/>
    <numFmt numFmtId="173" formatCode="m/d/yyyy;@"/>
    <numFmt numFmtId="174" formatCode="[$-409]h:mm:ss\ AM/PM"/>
  </numFmts>
  <fonts count="137">
    <font>
      <sz val="10"/>
      <name val="Arial"/>
      <family val="0"/>
    </font>
    <font>
      <sz val="18"/>
      <name val="Arial"/>
      <family val="2"/>
    </font>
    <font>
      <sz val="12"/>
      <name val="Arial"/>
      <family val="2"/>
    </font>
    <font>
      <b/>
      <sz val="12"/>
      <name val="Arial"/>
      <family val="2"/>
    </font>
    <font>
      <b/>
      <sz val="18"/>
      <color indexed="9"/>
      <name val="Arial"/>
      <family val="2"/>
    </font>
    <font>
      <sz val="26"/>
      <name val="Swiss911 XCm BT"/>
      <family val="2"/>
    </font>
    <font>
      <sz val="8"/>
      <name val="Arial"/>
      <family val="0"/>
    </font>
    <font>
      <b/>
      <sz val="10"/>
      <name val="Arial"/>
      <family val="2"/>
    </font>
    <font>
      <b/>
      <sz val="9"/>
      <name val="Arial"/>
      <family val="2"/>
    </font>
    <font>
      <b/>
      <vertAlign val="superscript"/>
      <sz val="9"/>
      <name val="Arial"/>
      <family val="2"/>
    </font>
    <font>
      <vertAlign val="superscript"/>
      <sz val="10"/>
      <name val="Arial"/>
      <family val="2"/>
    </font>
    <font>
      <b/>
      <sz val="10"/>
      <color indexed="9"/>
      <name val="Arial"/>
      <family val="2"/>
    </font>
    <font>
      <i/>
      <sz val="9"/>
      <name val="Arial"/>
      <family val="2"/>
    </font>
    <font>
      <i/>
      <vertAlign val="superscript"/>
      <sz val="9"/>
      <name val="Arial"/>
      <family val="2"/>
    </font>
    <font>
      <b/>
      <sz val="14"/>
      <name val="Tahoma"/>
      <family val="2"/>
    </font>
    <font>
      <b/>
      <sz val="16"/>
      <name val="Tahoma"/>
      <family val="2"/>
    </font>
    <font>
      <sz val="9"/>
      <color indexed="62"/>
      <name val="Tahoma"/>
      <family val="2"/>
    </font>
    <font>
      <b/>
      <sz val="12"/>
      <color indexed="9"/>
      <name val="Arial"/>
      <family val="2"/>
    </font>
    <font>
      <sz val="9"/>
      <name val="Arial"/>
      <family val="0"/>
    </font>
    <font>
      <b/>
      <sz val="18"/>
      <name val="Tahoma"/>
      <family val="2"/>
    </font>
    <font>
      <sz val="14"/>
      <name val="Univers 45 Light"/>
      <family val="2"/>
    </font>
    <font>
      <sz val="18"/>
      <name val="Univers 45 Light"/>
      <family val="2"/>
    </font>
    <font>
      <b/>
      <sz val="9"/>
      <color indexed="62"/>
      <name val="Tahoma"/>
      <family val="2"/>
    </font>
    <font>
      <i/>
      <sz val="8"/>
      <color indexed="18"/>
      <name val="Arial"/>
      <family val="2"/>
    </font>
    <font>
      <b/>
      <sz val="14"/>
      <color indexed="9"/>
      <name val="Univers 45 Light"/>
      <family val="2"/>
    </font>
    <font>
      <b/>
      <sz val="11"/>
      <name val="Arial"/>
      <family val="2"/>
    </font>
    <font>
      <b/>
      <sz val="18"/>
      <color indexed="62"/>
      <name val="Arial"/>
      <family val="2"/>
    </font>
    <font>
      <i/>
      <sz val="8"/>
      <name val="Arial"/>
      <family val="2"/>
    </font>
    <font>
      <b/>
      <sz val="22"/>
      <name val="Tahoma"/>
      <family val="2"/>
    </font>
    <font>
      <b/>
      <sz val="8"/>
      <name val="Arial"/>
      <family val="2"/>
    </font>
    <font>
      <b/>
      <sz val="12"/>
      <color indexed="8"/>
      <name val="Verdana"/>
      <family val="2"/>
    </font>
    <font>
      <b/>
      <vertAlign val="superscript"/>
      <sz val="10"/>
      <name val="Arial"/>
      <family val="2"/>
    </font>
    <font>
      <sz val="11"/>
      <name val="Arial"/>
      <family val="2"/>
    </font>
    <font>
      <sz val="10"/>
      <name val="Verdana"/>
      <family val="2"/>
    </font>
    <font>
      <b/>
      <sz val="10"/>
      <name val="Verdana"/>
      <family val="2"/>
    </font>
    <font>
      <b/>
      <sz val="12"/>
      <name val="Verdana"/>
      <family val="2"/>
    </font>
    <font>
      <b/>
      <vertAlign val="superscript"/>
      <sz val="8"/>
      <name val="Arial"/>
      <family val="2"/>
    </font>
    <font>
      <b/>
      <u val="single"/>
      <sz val="10"/>
      <name val="Verdana"/>
      <family val="2"/>
    </font>
    <font>
      <vertAlign val="superscript"/>
      <sz val="9"/>
      <name val="Verdana"/>
      <family val="2"/>
    </font>
    <font>
      <sz val="9"/>
      <name val="Verdana"/>
      <family val="2"/>
    </font>
    <font>
      <sz val="8"/>
      <name val="Verdana"/>
      <family val="2"/>
    </font>
    <font>
      <u val="single"/>
      <sz val="9"/>
      <color indexed="62"/>
      <name val="Tahoma"/>
      <family val="2"/>
    </font>
    <font>
      <b/>
      <sz val="16"/>
      <color indexed="9"/>
      <name val="Arial"/>
      <family val="2"/>
    </font>
    <font>
      <b/>
      <sz val="18"/>
      <color indexed="9"/>
      <name val="Tahoma"/>
      <family val="2"/>
    </font>
    <font>
      <b/>
      <sz val="14"/>
      <color indexed="62"/>
      <name val="Verdana"/>
      <family val="2"/>
    </font>
    <font>
      <b/>
      <sz val="9"/>
      <name val="Verdana"/>
      <family val="2"/>
    </font>
    <font>
      <b/>
      <sz val="14"/>
      <color indexed="9"/>
      <name val="Arial"/>
      <family val="2"/>
    </font>
    <font>
      <b/>
      <sz val="14"/>
      <name val="Arial"/>
      <family val="2"/>
    </font>
    <font>
      <b/>
      <sz val="11"/>
      <name val="Tahoma"/>
      <family val="2"/>
    </font>
    <font>
      <sz val="11"/>
      <name val="Tahoma"/>
      <family val="2"/>
    </font>
    <font>
      <sz val="10"/>
      <name val="Tahoma"/>
      <family val="2"/>
    </font>
    <font>
      <b/>
      <sz val="10"/>
      <name val="Tahoma"/>
      <family val="2"/>
    </font>
    <font>
      <sz val="11"/>
      <color indexed="22"/>
      <name val="Tahoma"/>
      <family val="2"/>
    </font>
    <font>
      <sz val="10"/>
      <color indexed="22"/>
      <name val="Arial"/>
      <family val="0"/>
    </font>
    <font>
      <i/>
      <sz val="10"/>
      <name val="Tahoma"/>
      <family val="2"/>
    </font>
    <font>
      <sz val="10"/>
      <color indexed="22"/>
      <name val="Tahoma"/>
      <family val="2"/>
    </font>
    <font>
      <u val="single"/>
      <sz val="10"/>
      <color indexed="36"/>
      <name val="Arial"/>
      <family val="0"/>
    </font>
    <font>
      <u val="single"/>
      <sz val="10"/>
      <color indexed="12"/>
      <name val="Arial"/>
      <family val="0"/>
    </font>
    <font>
      <vertAlign val="superscript"/>
      <sz val="8"/>
      <name val="Arial"/>
      <family val="2"/>
    </font>
    <font>
      <b/>
      <vertAlign val="superscript"/>
      <sz val="11"/>
      <name val="Tahoma"/>
      <family val="2"/>
    </font>
    <font>
      <vertAlign val="superscript"/>
      <sz val="9"/>
      <name val="Tahoma"/>
      <family val="2"/>
    </font>
    <font>
      <b/>
      <u val="single"/>
      <sz val="10"/>
      <name val="Tahoma"/>
      <family val="2"/>
    </font>
    <font>
      <b/>
      <sz val="16"/>
      <name val="Arial"/>
      <family val="2"/>
    </font>
    <font>
      <sz val="9"/>
      <color indexed="8"/>
      <name val="Tahoma"/>
      <family val="2"/>
    </font>
    <font>
      <sz val="12"/>
      <color indexed="8"/>
      <name val="Arial"/>
      <family val="2"/>
    </font>
    <font>
      <b/>
      <sz val="9"/>
      <color indexed="8"/>
      <name val="Tahoma"/>
      <family val="2"/>
    </font>
    <font>
      <b/>
      <sz val="9"/>
      <color indexed="60"/>
      <name val="Arial"/>
      <family val="2"/>
    </font>
    <font>
      <sz val="12"/>
      <color indexed="18"/>
      <name val="Arial Black"/>
      <family val="2"/>
    </font>
    <font>
      <b/>
      <sz val="16"/>
      <name val="Verdana"/>
      <family val="2"/>
    </font>
    <font>
      <vertAlign val="superscript"/>
      <sz val="10"/>
      <name val="Verdana"/>
      <family val="2"/>
    </font>
    <font>
      <b/>
      <sz val="9"/>
      <name val="Tahoma"/>
      <family val="2"/>
    </font>
    <font>
      <b/>
      <sz val="8"/>
      <name val="Verdana"/>
      <family val="2"/>
    </font>
    <font>
      <vertAlign val="superscript"/>
      <sz val="8"/>
      <color indexed="60"/>
      <name val="Arial"/>
      <family val="2"/>
    </font>
    <font>
      <i/>
      <sz val="8"/>
      <color indexed="62"/>
      <name val="Arial"/>
      <family val="2"/>
    </font>
    <font>
      <i/>
      <sz val="14"/>
      <color indexed="62"/>
      <name val="Verdana"/>
      <family val="2"/>
    </font>
    <font>
      <vertAlign val="superscript"/>
      <sz val="12"/>
      <name val="Tahoma"/>
      <family val="2"/>
    </font>
    <font>
      <vertAlign val="superscript"/>
      <sz val="9"/>
      <name val="Arial"/>
      <family val="2"/>
    </font>
    <font>
      <b/>
      <vertAlign val="superscript"/>
      <sz val="10"/>
      <name val="Tahoma"/>
      <family val="2"/>
    </font>
    <font>
      <vertAlign val="superscript"/>
      <sz val="10"/>
      <name val="Tahoma"/>
      <family val="2"/>
    </font>
    <font>
      <b/>
      <sz val="14"/>
      <color indexed="9"/>
      <name val="Tahoma"/>
      <family val="2"/>
    </font>
    <font>
      <b/>
      <sz val="10"/>
      <color indexed="8"/>
      <name val="Tahoma"/>
      <family val="2"/>
    </font>
    <font>
      <b/>
      <u val="single"/>
      <sz val="10"/>
      <name val="Arial"/>
      <family val="2"/>
    </font>
    <font>
      <sz val="14"/>
      <color indexed="10"/>
      <name val="Univers 45 Light"/>
      <family val="2"/>
    </font>
    <font>
      <sz val="14"/>
      <color indexed="9"/>
      <name val="Univers 45 Light"/>
      <family val="2"/>
    </font>
    <font>
      <b/>
      <sz val="10"/>
      <color indexed="10"/>
      <name val="Tahoma"/>
      <family val="2"/>
    </font>
    <font>
      <sz val="14"/>
      <color indexed="8"/>
      <name val="Univers 45 Light"/>
      <family val="2"/>
    </font>
    <font>
      <b/>
      <u val="single"/>
      <sz val="9"/>
      <name val="Tahoma"/>
      <family val="2"/>
    </font>
    <font>
      <sz val="9"/>
      <name val="Tahoma"/>
      <family val="2"/>
    </font>
    <font>
      <i/>
      <sz val="9"/>
      <name val="Tahoma"/>
      <family val="2"/>
    </font>
    <font>
      <u val="single"/>
      <sz val="9"/>
      <name val="Tahoma"/>
      <family val="2"/>
    </font>
    <font>
      <i/>
      <vertAlign val="superscript"/>
      <sz val="8"/>
      <name val="Arial"/>
      <family val="2"/>
    </font>
    <font>
      <b/>
      <sz val="8"/>
      <color indexed="9"/>
      <name val="Tahoma"/>
      <family val="2"/>
    </font>
    <font>
      <sz val="10"/>
      <name val="Arial Unicode MS"/>
      <family val="2"/>
    </font>
    <font>
      <sz val="10"/>
      <name val="Courier New"/>
      <family val="3"/>
    </font>
    <font>
      <b/>
      <sz val="12"/>
      <name val="Tahoma"/>
      <family val="2"/>
    </font>
    <font>
      <b/>
      <sz val="14"/>
      <name val="Univers 45 Light"/>
      <family val="2"/>
    </font>
    <font>
      <b/>
      <sz val="14"/>
      <color indexed="8"/>
      <name val="Arial"/>
      <family val="2"/>
    </font>
    <font>
      <i/>
      <sz val="8"/>
      <name val="Tahoma"/>
      <family val="2"/>
    </font>
    <font>
      <sz val="12"/>
      <color indexed="9"/>
      <name val="Univers 45 Light"/>
      <family val="2"/>
    </font>
    <font>
      <b/>
      <sz val="12"/>
      <color indexed="62"/>
      <name val="Verdana"/>
      <family val="2"/>
    </font>
    <font>
      <b/>
      <sz val="11"/>
      <color indexed="62"/>
      <name val="Verdana"/>
      <family val="2"/>
    </font>
    <font>
      <i/>
      <sz val="8"/>
      <color indexed="16"/>
      <name val="Verdana"/>
      <family val="2"/>
    </font>
    <font>
      <b/>
      <i/>
      <sz val="8"/>
      <color indexed="16"/>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8"/>
        <bgColor indexed="64"/>
      </patternFill>
    </fill>
    <fill>
      <patternFill patternType="solid">
        <fgColor indexed="62"/>
        <bgColor indexed="64"/>
      </patternFill>
    </fill>
    <fill>
      <patternFill patternType="solid">
        <fgColor indexed="41"/>
        <bgColor indexed="64"/>
      </patternFill>
    </fill>
    <fill>
      <patternFill patternType="solid">
        <fgColor indexed="22"/>
        <bgColor indexed="64"/>
      </patternFill>
    </fill>
    <fill>
      <patternFill patternType="solid">
        <fgColor indexed="17"/>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60"/>
        <bgColor indexed="64"/>
      </patternFill>
    </fill>
    <fill>
      <patternFill patternType="solid">
        <fgColor indexed="56"/>
        <bgColor indexed="64"/>
      </patternFill>
    </fill>
    <fill>
      <patternFill patternType="solid">
        <fgColor indexed="21"/>
        <bgColor indexed="64"/>
      </patternFill>
    </fill>
    <fill>
      <patternFill patternType="solid">
        <fgColor indexed="44"/>
        <bgColor indexed="64"/>
      </patternFill>
    </fill>
    <fill>
      <patternFill patternType="solid">
        <fgColor indexed="18"/>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indexed="22"/>
      </left>
      <right style="thick">
        <color indexed="22"/>
      </right>
      <top style="thick">
        <color indexed="22"/>
      </top>
      <bottom style="thick">
        <color indexed="22"/>
      </bottom>
    </border>
    <border>
      <left style="medium">
        <color indexed="22"/>
      </left>
      <right style="medium">
        <color indexed="22"/>
      </right>
      <top style="medium">
        <color indexed="22"/>
      </top>
      <bottom style="medium">
        <color indexed="22"/>
      </bottom>
    </border>
    <border>
      <left>
        <color indexed="63"/>
      </left>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bottom>
        <color indexed="63"/>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color indexed="22"/>
      </left>
      <right>
        <color indexed="63"/>
      </right>
      <top>
        <color indexed="63"/>
      </top>
      <bottom style="thin">
        <color indexed="22"/>
      </bottom>
    </border>
    <border>
      <left style="thin">
        <color indexed="22"/>
      </left>
      <right style="thin">
        <color indexed="22"/>
      </right>
      <top style="thin">
        <color indexed="22"/>
      </top>
      <bottom>
        <color indexed="63"/>
      </bottom>
    </border>
    <border>
      <left>
        <color indexed="63"/>
      </left>
      <right>
        <color indexed="63"/>
      </right>
      <top style="thin"/>
      <bottom>
        <color indexed="63"/>
      </bottom>
    </border>
    <border>
      <left>
        <color indexed="63"/>
      </left>
      <right>
        <color indexed="63"/>
      </right>
      <top style="thin"/>
      <bottom style="thin"/>
    </border>
    <border>
      <left style="medium">
        <color indexed="22"/>
      </left>
      <right style="medium">
        <color indexed="22"/>
      </right>
      <top style="thin">
        <color indexed="9"/>
      </top>
      <bottom style="medium">
        <color indexed="22"/>
      </bottom>
    </border>
    <border>
      <left style="medium">
        <color indexed="22"/>
      </left>
      <right style="medium">
        <color indexed="22"/>
      </right>
      <top style="medium">
        <color indexed="22"/>
      </top>
      <bottom style="thin">
        <color indexed="9"/>
      </bottom>
    </border>
    <border>
      <left>
        <color indexed="63"/>
      </left>
      <right>
        <color indexed="63"/>
      </right>
      <top>
        <color indexed="63"/>
      </top>
      <bottom style="thin"/>
    </border>
    <border>
      <left>
        <color indexed="63"/>
      </left>
      <right style="thin">
        <color indexed="8"/>
      </right>
      <top style="thin">
        <color indexed="22"/>
      </top>
      <bottom style="thin">
        <color indexed="22"/>
      </bottom>
    </border>
    <border>
      <left>
        <color indexed="63"/>
      </left>
      <right style="thin">
        <color indexed="8"/>
      </right>
      <top style="thin">
        <color indexed="22"/>
      </top>
      <bottom>
        <color indexed="63"/>
      </bottom>
    </border>
    <border>
      <left>
        <color indexed="63"/>
      </left>
      <right style="thin">
        <color indexed="8"/>
      </right>
      <top>
        <color indexed="63"/>
      </top>
      <bottom style="thin">
        <color indexed="22"/>
      </bottom>
    </border>
    <border>
      <left>
        <color indexed="63"/>
      </left>
      <right style="thin">
        <color indexed="8"/>
      </right>
      <top style="thin"/>
      <bottom style="thin"/>
    </border>
    <border>
      <left>
        <color indexed="63"/>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ck"/>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medium"/>
    </border>
    <border>
      <left>
        <color indexed="63"/>
      </left>
      <right>
        <color indexed="63"/>
      </right>
      <top style="thick"/>
      <bottom>
        <color indexed="63"/>
      </bottom>
    </border>
    <border>
      <left>
        <color indexed="63"/>
      </left>
      <right>
        <color indexed="63"/>
      </right>
      <top style="thin">
        <color indexed="22"/>
      </top>
      <bottom style="thick"/>
    </border>
    <border>
      <left style="thin"/>
      <right style="thin"/>
      <top style="thin"/>
      <bottom style="thick"/>
    </border>
    <border>
      <left>
        <color indexed="63"/>
      </left>
      <right style="thin">
        <color indexed="8"/>
      </right>
      <top style="thin"/>
      <bottom style="thick"/>
    </border>
    <border>
      <left style="thin">
        <color indexed="8"/>
      </left>
      <right style="thin">
        <color indexed="8"/>
      </right>
      <top style="thin"/>
      <bottom style="thick"/>
    </border>
    <border>
      <left>
        <color indexed="63"/>
      </left>
      <right style="thin"/>
      <top style="thin">
        <color indexed="22"/>
      </top>
      <bottom style="thin"/>
    </border>
    <border>
      <left>
        <color indexed="63"/>
      </left>
      <right style="thin">
        <color indexed="8"/>
      </right>
      <top style="thin">
        <color indexed="22"/>
      </top>
      <bottom style="thin"/>
    </border>
    <border>
      <left style="thin"/>
      <right style="thin"/>
      <top style="thin"/>
      <bottom>
        <color indexed="63"/>
      </bottom>
    </border>
    <border>
      <left>
        <color indexed="63"/>
      </left>
      <right>
        <color indexed="63"/>
      </right>
      <top style="thick">
        <color indexed="19"/>
      </top>
      <bottom>
        <color indexed="63"/>
      </bottom>
    </border>
    <border>
      <left>
        <color indexed="63"/>
      </left>
      <right style="thick">
        <color indexed="19"/>
      </right>
      <top style="thick">
        <color indexed="19"/>
      </top>
      <bottom>
        <color indexed="63"/>
      </bottom>
    </border>
    <border>
      <left>
        <color indexed="63"/>
      </left>
      <right style="thick">
        <color indexed="19"/>
      </right>
      <top>
        <color indexed="63"/>
      </top>
      <bottom>
        <color indexed="63"/>
      </bottom>
    </border>
    <border>
      <left>
        <color indexed="63"/>
      </left>
      <right>
        <color indexed="63"/>
      </right>
      <top>
        <color indexed="63"/>
      </top>
      <bottom style="thick">
        <color indexed="19"/>
      </bottom>
    </border>
    <border>
      <left>
        <color indexed="63"/>
      </left>
      <right style="thick">
        <color indexed="19"/>
      </right>
      <top>
        <color indexed="63"/>
      </top>
      <bottom style="thick">
        <color indexed="19"/>
      </bottom>
    </border>
    <border>
      <left style="thick">
        <color indexed="19"/>
      </left>
      <right>
        <color indexed="63"/>
      </right>
      <top style="thick">
        <color indexed="19"/>
      </top>
      <bottom>
        <color indexed="63"/>
      </bottom>
    </border>
    <border>
      <left style="thick">
        <color indexed="19"/>
      </left>
      <right>
        <color indexed="63"/>
      </right>
      <top>
        <color indexed="63"/>
      </top>
      <bottom>
        <color indexed="63"/>
      </bottom>
    </border>
    <border>
      <left style="thick">
        <color indexed="19"/>
      </left>
      <right>
        <color indexed="63"/>
      </right>
      <top>
        <color indexed="63"/>
      </top>
      <bottom style="thick">
        <color indexed="19"/>
      </bottom>
    </border>
    <border>
      <left>
        <color indexed="63"/>
      </left>
      <right>
        <color indexed="63"/>
      </right>
      <top style="thin">
        <color indexed="55"/>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color indexed="22"/>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ck">
        <color indexed="23"/>
      </left>
      <right style="thick">
        <color indexed="23"/>
      </right>
      <top style="thick">
        <color indexed="23"/>
      </top>
      <bottom style="thick">
        <color indexed="23"/>
      </bottom>
    </border>
    <border>
      <left style="thin"/>
      <right>
        <color indexed="63"/>
      </right>
      <top style="thin"/>
      <bottom style="thin"/>
    </border>
    <border>
      <left style="thin"/>
      <right style="thin"/>
      <top style="thick"/>
      <bottom style="thin"/>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22"/>
      </left>
      <right>
        <color indexed="63"/>
      </right>
      <top>
        <color indexed="63"/>
      </top>
      <bottom>
        <color indexed="63"/>
      </bottom>
    </border>
    <border>
      <left>
        <color indexed="63"/>
      </left>
      <right>
        <color indexed="63"/>
      </right>
      <top style="thin">
        <color indexed="22"/>
      </top>
      <bottom style="thin"/>
    </border>
    <border>
      <left>
        <color indexed="63"/>
      </left>
      <right style="thin">
        <color indexed="22"/>
      </right>
      <top style="thin">
        <color indexed="22"/>
      </top>
      <bottom style="thin"/>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style="medium">
        <color indexed="22"/>
      </right>
      <top>
        <color indexed="63"/>
      </top>
      <bottom>
        <color indexed="63"/>
      </bottom>
    </border>
    <border>
      <left>
        <color indexed="63"/>
      </left>
      <right>
        <color indexed="63"/>
      </right>
      <top style="thin"/>
      <bottom style="medium"/>
    </border>
    <border>
      <left>
        <color indexed="63"/>
      </left>
      <right>
        <color indexed="63"/>
      </right>
      <top style="thick"/>
      <bottom style="medium"/>
    </border>
    <border>
      <left>
        <color indexed="63"/>
      </left>
      <right style="thick">
        <color indexed="22"/>
      </right>
      <top>
        <color indexed="63"/>
      </top>
      <bottom>
        <color indexed="63"/>
      </bottom>
    </border>
    <border>
      <left>
        <color indexed="63"/>
      </left>
      <right style="thin"/>
      <top>
        <color indexed="63"/>
      </top>
      <bottom>
        <color indexed="63"/>
      </bottom>
    </border>
    <border>
      <left>
        <color indexed="63"/>
      </left>
      <right>
        <color indexed="63"/>
      </right>
      <top style="thick">
        <color indexed="23"/>
      </top>
      <bottom style="thick">
        <color indexed="23"/>
      </bottom>
    </border>
    <border>
      <left>
        <color indexed="63"/>
      </left>
      <right>
        <color indexed="63"/>
      </right>
      <top style="thick">
        <color indexed="22"/>
      </top>
      <bottom style="thick">
        <color indexed="22"/>
      </bottom>
    </border>
    <border>
      <left>
        <color indexed="63"/>
      </left>
      <right>
        <color indexed="63"/>
      </right>
      <top style="thin"/>
      <bottom style="thick"/>
    </border>
    <border>
      <left>
        <color indexed="63"/>
      </left>
      <right>
        <color indexed="63"/>
      </right>
      <top style="thin"/>
      <bottom style="thin">
        <color indexed="22"/>
      </bottom>
    </border>
    <border>
      <left>
        <color indexed="63"/>
      </left>
      <right>
        <color indexed="63"/>
      </right>
      <top style="medium"/>
      <bottom style="thin">
        <color indexed="55"/>
      </bottom>
    </border>
    <border>
      <left style="thin"/>
      <right style="thin"/>
      <top>
        <color indexed="63"/>
      </top>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color indexed="63"/>
      </bottom>
    </border>
    <border>
      <left style="thin"/>
      <right>
        <color indexed="63"/>
      </right>
      <top style="thin">
        <color indexed="22"/>
      </top>
      <bottom>
        <color indexed="63"/>
      </bottom>
    </border>
    <border>
      <left style="thin"/>
      <right>
        <color indexed="63"/>
      </right>
      <top>
        <color indexed="63"/>
      </top>
      <bottom>
        <color indexed="63"/>
      </bottom>
    </border>
  </borders>
  <cellStyleXfs count="64">
    <xf numFmtId="1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0" applyNumberFormat="0" applyBorder="0" applyAlignment="0" applyProtection="0"/>
    <xf numFmtId="0" fontId="123" fillId="27" borderId="1" applyNumberFormat="0" applyAlignment="0" applyProtection="0"/>
    <xf numFmtId="0" fontId="1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5" fillId="0" borderId="0" applyNumberFormat="0" applyFill="0" applyBorder="0" applyAlignment="0" applyProtection="0"/>
    <xf numFmtId="0" fontId="56" fillId="0" borderId="0" applyNumberFormat="0" applyFill="0" applyBorder="0" applyAlignment="0" applyProtection="0"/>
    <xf numFmtId="0" fontId="126" fillId="29" borderId="0" applyNumberFormat="0" applyBorder="0" applyAlignment="0" applyProtection="0"/>
    <xf numFmtId="0" fontId="127" fillId="0" borderId="3" applyNumberFormat="0" applyFill="0" applyAlignment="0" applyProtection="0"/>
    <xf numFmtId="0" fontId="128" fillId="0" borderId="4" applyNumberFormat="0" applyFill="0" applyAlignment="0" applyProtection="0"/>
    <xf numFmtId="0" fontId="129" fillId="0" borderId="5" applyNumberFormat="0" applyFill="0" applyAlignment="0" applyProtection="0"/>
    <xf numFmtId="0" fontId="129" fillId="0" borderId="0" applyNumberFormat="0" applyFill="0" applyBorder="0" applyAlignment="0" applyProtection="0"/>
    <xf numFmtId="0" fontId="57"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0" fillId="0" borderId="0">
      <alignment/>
      <protection/>
    </xf>
    <xf numFmtId="0" fontId="0" fillId="32" borderId="7" applyNumberFormat="0" applyFont="0" applyAlignment="0" applyProtection="0"/>
    <xf numFmtId="0" fontId="133" fillId="27" borderId="8" applyNumberFormat="0" applyAlignment="0" applyProtection="0"/>
    <xf numFmtId="9" fontId="0"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463">
    <xf numFmtId="14" fontId="0" fillId="0" borderId="0" xfId="0" applyAlignment="1">
      <alignment/>
    </xf>
    <xf numFmtId="14" fontId="0" fillId="0" borderId="0" xfId="0" applyNumberFormat="1" applyAlignment="1">
      <alignment/>
    </xf>
    <xf numFmtId="14" fontId="1" fillId="0" borderId="0" xfId="0" applyNumberFormat="1" applyFont="1" applyAlignment="1">
      <alignment/>
    </xf>
    <xf numFmtId="14" fontId="3" fillId="0" borderId="0" xfId="0" applyNumberFormat="1" applyFont="1" applyAlignment="1">
      <alignment vertical="center"/>
    </xf>
    <xf numFmtId="14" fontId="5" fillId="0" borderId="0" xfId="0" applyNumberFormat="1" applyFont="1" applyFill="1" applyBorder="1" applyAlignment="1">
      <alignment vertical="center"/>
    </xf>
    <xf numFmtId="14" fontId="3" fillId="0" borderId="0" xfId="0" applyNumberFormat="1" applyFont="1" applyAlignment="1">
      <alignment horizontal="right" vertical="center"/>
    </xf>
    <xf numFmtId="14" fontId="2" fillId="0" borderId="0" xfId="0" applyNumberFormat="1" applyFont="1" applyAlignment="1">
      <alignment horizontal="right" vertical="center"/>
    </xf>
    <xf numFmtId="14" fontId="3" fillId="0" borderId="0" xfId="0" applyNumberFormat="1" applyFont="1" applyAlignment="1">
      <alignment vertical="center" wrapText="1"/>
    </xf>
    <xf numFmtId="0" fontId="0" fillId="0" borderId="0" xfId="57">
      <alignment/>
      <protection/>
    </xf>
    <xf numFmtId="0" fontId="0" fillId="0" borderId="0" xfId="57" applyFont="1" applyBorder="1" applyAlignment="1">
      <alignment horizontal="center"/>
      <protection/>
    </xf>
    <xf numFmtId="0" fontId="7" fillId="0" borderId="0" xfId="57" applyFont="1">
      <alignment/>
      <protection/>
    </xf>
    <xf numFmtId="0" fontId="7" fillId="0" borderId="0" xfId="57" applyFont="1" applyFill="1" applyBorder="1" applyAlignment="1">
      <alignment horizontal="center"/>
      <protection/>
    </xf>
    <xf numFmtId="0" fontId="0" fillId="0" borderId="0" xfId="57" applyFont="1">
      <alignment/>
      <protection/>
    </xf>
    <xf numFmtId="0" fontId="0" fillId="0" borderId="0" xfId="57" applyFont="1" applyAlignment="1">
      <alignment horizontal="center"/>
      <protection/>
    </xf>
    <xf numFmtId="0" fontId="7" fillId="0" borderId="0" xfId="57" applyFont="1" applyFill="1" applyBorder="1" applyAlignment="1">
      <alignment/>
      <protection/>
    </xf>
    <xf numFmtId="0" fontId="0" fillId="0" borderId="0" xfId="57" applyFill="1" applyBorder="1" applyAlignment="1">
      <alignment horizontal="center"/>
      <protection/>
    </xf>
    <xf numFmtId="0" fontId="0" fillId="0" borderId="0" xfId="57" applyFont="1" applyAlignment="1">
      <alignment wrapText="1"/>
      <protection/>
    </xf>
    <xf numFmtId="0" fontId="7" fillId="0" borderId="0" xfId="57" applyFont="1" applyAlignment="1">
      <alignment horizontal="center" wrapText="1"/>
      <protection/>
    </xf>
    <xf numFmtId="1" fontId="7" fillId="0" borderId="0" xfId="57" applyNumberFormat="1" applyFont="1" applyAlignment="1">
      <alignment horizontal="center" wrapText="1"/>
      <protection/>
    </xf>
    <xf numFmtId="0" fontId="7" fillId="33" borderId="10" xfId="57" applyFont="1" applyFill="1" applyBorder="1" applyAlignment="1">
      <alignment horizontal="center"/>
      <protection/>
    </xf>
    <xf numFmtId="1" fontId="7" fillId="33" borderId="10" xfId="57" applyNumberFormat="1" applyFont="1" applyFill="1" applyBorder="1" applyAlignment="1">
      <alignment horizontal="center" wrapText="1"/>
      <protection/>
    </xf>
    <xf numFmtId="1" fontId="7" fillId="33" borderId="10" xfId="57" applyNumberFormat="1" applyFont="1" applyFill="1" applyBorder="1" applyAlignment="1">
      <alignment horizontal="center"/>
      <protection/>
    </xf>
    <xf numFmtId="0" fontId="0" fillId="0" borderId="0" xfId="57" applyFont="1" applyAlignment="1">
      <alignment horizontal="right" wrapText="1"/>
      <protection/>
    </xf>
    <xf numFmtId="14" fontId="7" fillId="33" borderId="10" xfId="57" applyNumberFormat="1" applyFont="1" applyFill="1" applyBorder="1" applyAlignment="1">
      <alignment horizontal="center"/>
      <protection/>
    </xf>
    <xf numFmtId="14" fontId="11" fillId="34" borderId="10" xfId="57" applyNumberFormat="1" applyFont="1" applyFill="1" applyBorder="1" applyAlignment="1">
      <alignment horizontal="center" vertical="center"/>
      <protection/>
    </xf>
    <xf numFmtId="0" fontId="7" fillId="0" borderId="0" xfId="57" applyNumberFormat="1" applyFont="1" applyFill="1" applyBorder="1">
      <alignment/>
      <protection/>
    </xf>
    <xf numFmtId="14" fontId="0" fillId="0" borderId="0" xfId="57" applyNumberFormat="1" applyFont="1" applyAlignment="1">
      <alignment wrapText="1"/>
      <protection/>
    </xf>
    <xf numFmtId="0" fontId="0" fillId="0" borderId="0" xfId="57" applyFont="1" applyAlignment="1">
      <alignment horizontal="left" indent="1"/>
      <protection/>
    </xf>
    <xf numFmtId="14" fontId="7" fillId="0" borderId="0" xfId="57" applyNumberFormat="1" applyFont="1">
      <alignment/>
      <protection/>
    </xf>
    <xf numFmtId="0" fontId="7" fillId="0" borderId="0" xfId="57" applyNumberFormat="1" applyFont="1">
      <alignment/>
      <protection/>
    </xf>
    <xf numFmtId="0" fontId="0" fillId="0" borderId="0" xfId="57" applyAlignment="1">
      <alignment horizontal="center"/>
      <protection/>
    </xf>
    <xf numFmtId="0" fontId="0" fillId="0" borderId="0" xfId="57" applyFill="1" applyBorder="1">
      <alignment/>
      <protection/>
    </xf>
    <xf numFmtId="0" fontId="15" fillId="0" borderId="0" xfId="57" applyFont="1" applyFill="1" applyBorder="1" applyAlignment="1">
      <alignment vertical="center" wrapText="1"/>
      <protection/>
    </xf>
    <xf numFmtId="0" fontId="17" fillId="35" borderId="11" xfId="57" applyFont="1" applyFill="1" applyBorder="1" applyAlignment="1" applyProtection="1">
      <alignment horizontal="center" vertical="center"/>
      <protection locked="0"/>
    </xf>
    <xf numFmtId="14" fontId="17" fillId="35" borderId="12" xfId="57" applyNumberFormat="1" applyFont="1" applyFill="1" applyBorder="1" applyAlignment="1" applyProtection="1">
      <alignment horizontal="center" vertical="center"/>
      <protection locked="0"/>
    </xf>
    <xf numFmtId="14" fontId="20" fillId="0" borderId="0" xfId="0" applyNumberFormat="1" applyFont="1" applyAlignment="1">
      <alignment/>
    </xf>
    <xf numFmtId="14" fontId="21" fillId="0" borderId="0" xfId="0" applyNumberFormat="1" applyFont="1" applyAlignment="1">
      <alignment/>
    </xf>
    <xf numFmtId="0" fontId="8" fillId="0" borderId="13" xfId="57" applyFont="1" applyBorder="1" applyAlignment="1">
      <alignment horizontal="center" vertical="center"/>
      <protection/>
    </xf>
    <xf numFmtId="0" fontId="8" fillId="0" borderId="14" xfId="57" applyFont="1" applyBorder="1" applyAlignment="1">
      <alignment horizontal="center" vertical="center"/>
      <protection/>
    </xf>
    <xf numFmtId="0" fontId="8" fillId="36" borderId="15" xfId="57" applyFont="1" applyFill="1" applyBorder="1" applyAlignment="1">
      <alignment horizontal="center" vertical="center" wrapText="1"/>
      <protection/>
    </xf>
    <xf numFmtId="0" fontId="18" fillId="0" borderId="16" xfId="57" applyFont="1" applyFill="1" applyBorder="1" applyAlignment="1">
      <alignment horizontal="center" vertical="center"/>
      <protection/>
    </xf>
    <xf numFmtId="0" fontId="8" fillId="0" borderId="17" xfId="57" applyFont="1" applyBorder="1" applyAlignment="1">
      <alignment horizontal="center" vertical="center"/>
      <protection/>
    </xf>
    <xf numFmtId="0" fontId="18" fillId="0" borderId="17" xfId="57" applyFont="1" applyBorder="1" applyAlignment="1">
      <alignment horizontal="center" vertical="center"/>
      <protection/>
    </xf>
    <xf numFmtId="0" fontId="18" fillId="36" borderId="16" xfId="57" applyFont="1" applyFill="1" applyBorder="1" applyAlignment="1">
      <alignment horizontal="center" vertical="center"/>
      <protection/>
    </xf>
    <xf numFmtId="14" fontId="18" fillId="0" borderId="18" xfId="57" applyNumberFormat="1" applyFont="1" applyBorder="1" applyAlignment="1" applyProtection="1">
      <alignment horizontal="center" vertical="center"/>
      <protection locked="0"/>
    </xf>
    <xf numFmtId="14" fontId="18" fillId="0" borderId="17" xfId="57" applyNumberFormat="1" applyFont="1" applyBorder="1" applyAlignment="1" applyProtection="1">
      <alignment horizontal="center" vertical="center"/>
      <protection locked="0"/>
    </xf>
    <xf numFmtId="0" fontId="18" fillId="0" borderId="18" xfId="57" applyFont="1" applyBorder="1" applyAlignment="1" applyProtection="1">
      <alignment horizontal="center" vertical="center"/>
      <protection locked="0"/>
    </xf>
    <xf numFmtId="0" fontId="18" fillId="0" borderId="17" xfId="57" applyFont="1" applyBorder="1" applyAlignment="1" applyProtection="1">
      <alignment horizontal="center" vertical="center"/>
      <protection locked="0"/>
    </xf>
    <xf numFmtId="0" fontId="8" fillId="36" borderId="16" xfId="57" applyFont="1" applyFill="1" applyBorder="1" applyAlignment="1">
      <alignment horizontal="center" vertical="center"/>
      <protection/>
    </xf>
    <xf numFmtId="14" fontId="4" fillId="0" borderId="0" xfId="0" applyNumberFormat="1" applyFont="1" applyFill="1" applyBorder="1" applyAlignment="1" applyProtection="1">
      <alignment vertical="center"/>
      <protection/>
    </xf>
    <xf numFmtId="0" fontId="23" fillId="0" borderId="0" xfId="57" applyFont="1">
      <alignment/>
      <protection/>
    </xf>
    <xf numFmtId="0" fontId="0" fillId="0" borderId="0" xfId="57" applyFont="1">
      <alignment/>
      <protection/>
    </xf>
    <xf numFmtId="0" fontId="12" fillId="0" borderId="0" xfId="57" applyFont="1" applyAlignment="1">
      <alignment horizontal="left" vertical="center" wrapText="1"/>
      <protection/>
    </xf>
    <xf numFmtId="14" fontId="18" fillId="0" borderId="19" xfId="57" applyNumberFormat="1" applyFont="1" applyBorder="1" applyAlignment="1" applyProtection="1">
      <alignment horizontal="center" vertical="center"/>
      <protection locked="0"/>
    </xf>
    <xf numFmtId="14" fontId="18" fillId="0" borderId="20" xfId="57" applyNumberFormat="1" applyFont="1" applyBorder="1" applyAlignment="1" applyProtection="1">
      <alignment horizontal="center" vertical="center"/>
      <protection locked="0"/>
    </xf>
    <xf numFmtId="0" fontId="0" fillId="0" borderId="0" xfId="57" applyProtection="1">
      <alignment/>
      <protection/>
    </xf>
    <xf numFmtId="0" fontId="29" fillId="0" borderId="13" xfId="57" applyFont="1" applyBorder="1" applyAlignment="1" applyProtection="1">
      <alignment horizontal="center" vertical="center"/>
      <protection/>
    </xf>
    <xf numFmtId="0" fontId="29" fillId="0" borderId="14" xfId="57" applyFont="1" applyBorder="1" applyAlignment="1" applyProtection="1">
      <alignment horizontal="center" vertical="center"/>
      <protection/>
    </xf>
    <xf numFmtId="0" fontId="29" fillId="36" borderId="15" xfId="57" applyFont="1" applyFill="1" applyBorder="1" applyAlignment="1" applyProtection="1">
      <alignment horizontal="center" vertical="center" wrapText="1"/>
      <protection/>
    </xf>
    <xf numFmtId="0" fontId="29" fillId="36" borderId="21" xfId="57" applyFont="1" applyFill="1" applyBorder="1" applyAlignment="1" applyProtection="1">
      <alignment horizontal="center" vertical="center" wrapText="1"/>
      <protection/>
    </xf>
    <xf numFmtId="0" fontId="0" fillId="0" borderId="0" xfId="57" applyFont="1" applyBorder="1" applyAlignment="1" applyProtection="1">
      <alignment horizontal="center"/>
      <protection/>
    </xf>
    <xf numFmtId="0" fontId="18" fillId="36" borderId="16" xfId="57" applyFont="1" applyFill="1" applyBorder="1" applyAlignment="1" applyProtection="1">
      <alignment horizontal="center" vertical="center"/>
      <protection/>
    </xf>
    <xf numFmtId="0" fontId="0" fillId="0" borderId="0" xfId="57" applyFont="1" applyAlignment="1" applyProtection="1">
      <alignment horizontal="center" vertical="center"/>
      <protection/>
    </xf>
    <xf numFmtId="0" fontId="0" fillId="0" borderId="0" xfId="57" applyFont="1" applyBorder="1" applyAlignment="1" applyProtection="1">
      <alignment horizontal="center" vertical="center"/>
      <protection/>
    </xf>
    <xf numFmtId="0" fontId="8" fillId="36" borderId="22" xfId="57" applyFont="1" applyFill="1" applyBorder="1" applyAlignment="1" applyProtection="1">
      <alignment horizontal="center" vertical="center"/>
      <protection/>
    </xf>
    <xf numFmtId="0" fontId="8" fillId="36" borderId="23" xfId="57" applyFont="1" applyFill="1" applyBorder="1" applyAlignment="1" applyProtection="1">
      <alignment horizontal="center" vertical="center"/>
      <protection/>
    </xf>
    <xf numFmtId="0" fontId="0" fillId="0" borderId="0" xfId="57" applyFont="1" applyAlignment="1" applyProtection="1">
      <alignment horizontal="center"/>
      <protection/>
    </xf>
    <xf numFmtId="0" fontId="18" fillId="36" borderId="24" xfId="57" applyFont="1" applyFill="1" applyBorder="1" applyAlignment="1" applyProtection="1">
      <alignment horizontal="center" vertical="center"/>
      <protection/>
    </xf>
    <xf numFmtId="0" fontId="8" fillId="36" borderId="22" xfId="57" applyFont="1" applyFill="1" applyBorder="1" applyAlignment="1" applyProtection="1">
      <alignment horizontal="center" vertical="center"/>
      <protection/>
    </xf>
    <xf numFmtId="0" fontId="8" fillId="36" borderId="25" xfId="57" applyFont="1" applyFill="1" applyBorder="1" applyAlignment="1" applyProtection="1">
      <alignment horizontal="center" vertical="center"/>
      <protection/>
    </xf>
    <xf numFmtId="0" fontId="8" fillId="36" borderId="0" xfId="57" applyFont="1" applyFill="1" applyAlignment="1" applyProtection="1">
      <alignment horizontal="center" vertical="center"/>
      <protection/>
    </xf>
    <xf numFmtId="0" fontId="8" fillId="37" borderId="17" xfId="57" applyFont="1" applyFill="1" applyBorder="1" applyAlignment="1" applyProtection="1">
      <alignment horizontal="center" vertical="center"/>
      <protection/>
    </xf>
    <xf numFmtId="0" fontId="3" fillId="36" borderId="22" xfId="57" applyFont="1" applyFill="1" applyBorder="1" applyAlignment="1" applyProtection="1">
      <alignment horizontal="center" vertical="center"/>
      <protection/>
    </xf>
    <xf numFmtId="0" fontId="8" fillId="37" borderId="16" xfId="57" applyFont="1" applyFill="1" applyBorder="1" applyAlignment="1" applyProtection="1">
      <alignment horizontal="center" vertical="center"/>
      <protection/>
    </xf>
    <xf numFmtId="0" fontId="3" fillId="36" borderId="16" xfId="57" applyFont="1" applyFill="1" applyBorder="1" applyAlignment="1" applyProtection="1">
      <alignment horizontal="center" vertical="center"/>
      <protection/>
    </xf>
    <xf numFmtId="0" fontId="0" fillId="37" borderId="26" xfId="57" applyFill="1" applyBorder="1" applyProtection="1">
      <alignment/>
      <protection/>
    </xf>
    <xf numFmtId="0" fontId="7" fillId="37" borderId="26" xfId="57" applyFont="1" applyFill="1" applyBorder="1" applyAlignment="1" applyProtection="1">
      <alignment horizontal="center" wrapText="1"/>
      <protection/>
    </xf>
    <xf numFmtId="1" fontId="7" fillId="37" borderId="26" xfId="57" applyNumberFormat="1" applyFont="1" applyFill="1" applyBorder="1" applyAlignment="1" applyProtection="1">
      <alignment horizontal="center" wrapText="1"/>
      <protection/>
    </xf>
    <xf numFmtId="0" fontId="0" fillId="0" borderId="0" xfId="57" applyFill="1" applyProtection="1">
      <alignment/>
      <protection/>
    </xf>
    <xf numFmtId="0" fontId="7" fillId="0" borderId="0" xfId="57" applyFont="1" applyFill="1" applyAlignment="1" applyProtection="1">
      <alignment horizontal="center" wrapText="1"/>
      <protection/>
    </xf>
    <xf numFmtId="1" fontId="7" fillId="0" borderId="0" xfId="57" applyNumberFormat="1" applyFont="1" applyFill="1" applyAlignment="1" applyProtection="1">
      <alignment horizontal="center" wrapText="1"/>
      <protection/>
    </xf>
    <xf numFmtId="0" fontId="32" fillId="0" borderId="0" xfId="57" applyFont="1" applyAlignment="1" applyProtection="1">
      <alignment horizontal="right" vertical="center" indent="1"/>
      <protection/>
    </xf>
    <xf numFmtId="0" fontId="3" fillId="33" borderId="27" xfId="57" applyFont="1" applyFill="1" applyBorder="1" applyAlignment="1" applyProtection="1">
      <alignment horizontal="center" vertical="center"/>
      <protection/>
    </xf>
    <xf numFmtId="1" fontId="3" fillId="33" borderId="27" xfId="57" applyNumberFormat="1" applyFont="1" applyFill="1" applyBorder="1" applyAlignment="1" applyProtection="1">
      <alignment horizontal="center" vertical="center" wrapText="1"/>
      <protection/>
    </xf>
    <xf numFmtId="1" fontId="3" fillId="33" borderId="27" xfId="57" applyNumberFormat="1" applyFont="1" applyFill="1" applyBorder="1" applyAlignment="1" applyProtection="1">
      <alignment horizontal="center" vertical="center"/>
      <protection/>
    </xf>
    <xf numFmtId="14" fontId="17" fillId="34" borderId="28" xfId="57" applyNumberFormat="1" applyFont="1" applyFill="1" applyBorder="1" applyAlignment="1" applyProtection="1">
      <alignment horizontal="center" vertical="center"/>
      <protection/>
    </xf>
    <xf numFmtId="14" fontId="17" fillId="35" borderId="29" xfId="57" applyNumberFormat="1" applyFont="1" applyFill="1" applyBorder="1" applyAlignment="1" applyProtection="1">
      <alignment horizontal="center" vertical="center"/>
      <protection locked="0"/>
    </xf>
    <xf numFmtId="0" fontId="12" fillId="0" borderId="0" xfId="57" applyFont="1" applyAlignment="1" applyProtection="1">
      <alignment vertical="center" wrapText="1"/>
      <protection/>
    </xf>
    <xf numFmtId="14" fontId="0" fillId="0" borderId="0" xfId="0" applyNumberFormat="1" applyAlignment="1" applyProtection="1">
      <alignment/>
      <protection/>
    </xf>
    <xf numFmtId="14" fontId="1" fillId="0" borderId="0" xfId="0" applyNumberFormat="1" applyFont="1" applyAlignment="1" applyProtection="1">
      <alignment/>
      <protection/>
    </xf>
    <xf numFmtId="14" fontId="34" fillId="0" borderId="0" xfId="0" applyNumberFormat="1" applyFont="1" applyBorder="1" applyAlignment="1" applyProtection="1">
      <alignment horizontal="center" wrapText="1"/>
      <protection/>
    </xf>
    <xf numFmtId="14" fontId="33" fillId="0" borderId="0" xfId="0" applyNumberFormat="1" applyFont="1" applyAlignment="1" applyProtection="1">
      <alignment horizontal="center"/>
      <protection/>
    </xf>
    <xf numFmtId="14" fontId="25" fillId="0" borderId="0" xfId="0" applyNumberFormat="1" applyFont="1" applyBorder="1" applyAlignment="1" applyProtection="1">
      <alignment horizontal="center" wrapText="1"/>
      <protection/>
    </xf>
    <xf numFmtId="14" fontId="1" fillId="0" borderId="0" xfId="0" applyNumberFormat="1" applyFont="1" applyAlignment="1" applyProtection="1">
      <alignment horizontal="center"/>
      <protection/>
    </xf>
    <xf numFmtId="14" fontId="26" fillId="0" borderId="0" xfId="0" applyNumberFormat="1" applyFont="1" applyAlignment="1" applyProtection="1">
      <alignment horizontal="center" vertical="center"/>
      <protection/>
    </xf>
    <xf numFmtId="14" fontId="27" fillId="0" borderId="0" xfId="0" applyNumberFormat="1" applyFont="1" applyAlignment="1" applyProtection="1">
      <alignment horizontal="center" wrapText="1"/>
      <protection/>
    </xf>
    <xf numFmtId="0" fontId="8" fillId="36" borderId="15" xfId="57" applyFont="1" applyFill="1" applyBorder="1" applyAlignment="1" applyProtection="1">
      <alignment horizontal="center" vertical="center" wrapText="1"/>
      <protection/>
    </xf>
    <xf numFmtId="0" fontId="8" fillId="0" borderId="13" xfId="57" applyFont="1" applyBorder="1" applyAlignment="1" applyProtection="1">
      <alignment horizontal="center" vertical="center"/>
      <protection/>
    </xf>
    <xf numFmtId="0" fontId="8" fillId="0" borderId="14" xfId="57" applyFont="1" applyBorder="1" applyAlignment="1" applyProtection="1">
      <alignment horizontal="center" vertical="center"/>
      <protection/>
    </xf>
    <xf numFmtId="14" fontId="11" fillId="34" borderId="10" xfId="57" applyNumberFormat="1" applyFont="1" applyFill="1" applyBorder="1" applyAlignment="1" applyProtection="1">
      <alignment horizontal="center" vertical="center"/>
      <protection/>
    </xf>
    <xf numFmtId="14" fontId="11" fillId="38" borderId="10" xfId="57" applyNumberFormat="1" applyFont="1" applyFill="1" applyBorder="1" applyAlignment="1" applyProtection="1">
      <alignment horizontal="center" vertical="center"/>
      <protection/>
    </xf>
    <xf numFmtId="0" fontId="0" fillId="0" borderId="0" xfId="57" applyFont="1" applyAlignment="1" applyProtection="1">
      <alignment horizontal="right" vertical="center" indent="1"/>
      <protection/>
    </xf>
    <xf numFmtId="0" fontId="0" fillId="0" borderId="0" xfId="57" applyAlignment="1" applyProtection="1">
      <alignment horizontal="right" vertical="center" indent="1"/>
      <protection/>
    </xf>
    <xf numFmtId="0" fontId="0" fillId="0" borderId="30" xfId="57" applyBorder="1" applyProtection="1">
      <alignment/>
      <protection/>
    </xf>
    <xf numFmtId="0" fontId="0" fillId="0" borderId="30" xfId="57" applyFont="1" applyBorder="1" applyAlignment="1" applyProtection="1">
      <alignment wrapText="1"/>
      <protection/>
    </xf>
    <xf numFmtId="14" fontId="7" fillId="0" borderId="30" xfId="57" applyNumberFormat="1" applyFont="1" applyFill="1" applyBorder="1" applyAlignment="1" applyProtection="1">
      <alignment horizontal="center"/>
      <protection/>
    </xf>
    <xf numFmtId="0" fontId="0" fillId="0" borderId="30" xfId="57" applyBorder="1">
      <alignment/>
      <protection/>
    </xf>
    <xf numFmtId="14" fontId="7" fillId="39" borderId="10" xfId="57" applyNumberFormat="1" applyFont="1" applyFill="1" applyBorder="1" applyAlignment="1" applyProtection="1">
      <alignment horizontal="center" vertical="center"/>
      <protection/>
    </xf>
    <xf numFmtId="0" fontId="14" fillId="0" borderId="0" xfId="57" applyFont="1" applyFill="1" applyBorder="1" applyAlignment="1" applyProtection="1">
      <alignment vertical="center" wrapText="1"/>
      <protection/>
    </xf>
    <xf numFmtId="0" fontId="7" fillId="0" borderId="0" xfId="57" applyFont="1" applyFill="1" applyBorder="1" applyAlignment="1" applyProtection="1">
      <alignment vertical="center"/>
      <protection/>
    </xf>
    <xf numFmtId="0" fontId="7" fillId="0" borderId="0" xfId="57" applyFont="1" applyAlignment="1" applyProtection="1">
      <alignment horizontal="center" wrapText="1"/>
      <protection/>
    </xf>
    <xf numFmtId="14" fontId="11" fillId="0" borderId="0" xfId="57" applyNumberFormat="1" applyFont="1" applyFill="1" applyBorder="1" applyAlignment="1" applyProtection="1">
      <alignment horizontal="center" vertical="center"/>
      <protection/>
    </xf>
    <xf numFmtId="0" fontId="23" fillId="0" borderId="0" xfId="57" applyFont="1" applyAlignment="1" applyProtection="1">
      <alignment/>
      <protection/>
    </xf>
    <xf numFmtId="0" fontId="0" fillId="0" borderId="0" xfId="57" applyAlignment="1" applyProtection="1">
      <alignment horizontal="center"/>
      <protection/>
    </xf>
    <xf numFmtId="14" fontId="0" fillId="0" borderId="0" xfId="0" applyAlignment="1">
      <alignment horizontal="left" vertical="center" indent="1"/>
    </xf>
    <xf numFmtId="14" fontId="0" fillId="0" borderId="0" xfId="0" applyNumberFormat="1" applyAlignment="1">
      <alignment horizontal="left" vertical="center" indent="1"/>
    </xf>
    <xf numFmtId="14" fontId="15" fillId="0" borderId="0" xfId="0" applyFont="1" applyFill="1" applyBorder="1" applyAlignment="1">
      <alignment vertical="center"/>
    </xf>
    <xf numFmtId="14" fontId="50" fillId="0" borderId="0" xfId="0" applyFont="1" applyAlignment="1">
      <alignment/>
    </xf>
    <xf numFmtId="171" fontId="50" fillId="0" borderId="0" xfId="0" applyNumberFormat="1" applyFont="1" applyAlignment="1">
      <alignment/>
    </xf>
    <xf numFmtId="14" fontId="48" fillId="0" borderId="31" xfId="0" applyFont="1" applyBorder="1" applyAlignment="1">
      <alignment horizontal="left" vertical="center" indent="1"/>
    </xf>
    <xf numFmtId="14" fontId="48" fillId="0" borderId="32" xfId="0" applyFont="1" applyBorder="1" applyAlignment="1">
      <alignment horizontal="left" vertical="center" wrapText="1" indent="1"/>
    </xf>
    <xf numFmtId="14" fontId="49" fillId="0" borderId="33" xfId="0" applyFont="1" applyBorder="1" applyAlignment="1">
      <alignment horizontal="left" vertical="center" indent="1"/>
    </xf>
    <xf numFmtId="14" fontId="48" fillId="0" borderId="0" xfId="0" applyFont="1" applyAlignment="1">
      <alignment horizontal="right" vertical="center" wrapText="1" indent="1"/>
    </xf>
    <xf numFmtId="14" fontId="52" fillId="34" borderId="34" xfId="0" applyFont="1" applyFill="1" applyBorder="1" applyAlignment="1">
      <alignment horizontal="left" vertical="center" indent="1"/>
    </xf>
    <xf numFmtId="14" fontId="48" fillId="34" borderId="34" xfId="0" applyFont="1" applyFill="1" applyBorder="1" applyAlignment="1">
      <alignment horizontal="left" vertical="center" wrapText="1" indent="1"/>
    </xf>
    <xf numFmtId="14" fontId="51" fillId="0" borderId="35" xfId="0" applyFont="1" applyBorder="1" applyAlignment="1">
      <alignment vertical="center"/>
    </xf>
    <xf numFmtId="173" fontId="47" fillId="40" borderId="36" xfId="0" applyNumberFormat="1" applyFont="1" applyFill="1" applyBorder="1" applyAlignment="1">
      <alignment horizontal="center" vertical="center"/>
    </xf>
    <xf numFmtId="173" fontId="53" fillId="34" borderId="37" xfId="0" applyNumberFormat="1" applyFont="1" applyFill="1" applyBorder="1" applyAlignment="1">
      <alignment horizontal="center" vertical="center"/>
    </xf>
    <xf numFmtId="173" fontId="47" fillId="34" borderId="37" xfId="0" applyNumberFormat="1" applyFont="1" applyFill="1" applyBorder="1" applyAlignment="1">
      <alignment horizontal="center" vertical="center"/>
    </xf>
    <xf numFmtId="173" fontId="46" fillId="35" borderId="38" xfId="0" applyNumberFormat="1" applyFont="1" applyFill="1" applyBorder="1" applyAlignment="1" applyProtection="1">
      <alignment horizontal="center" vertical="center"/>
      <protection locked="0"/>
    </xf>
    <xf numFmtId="173" fontId="46" fillId="35" borderId="39" xfId="0" applyNumberFormat="1" applyFont="1" applyFill="1" applyBorder="1" applyAlignment="1" applyProtection="1">
      <alignment horizontal="center" vertical="center"/>
      <protection locked="0"/>
    </xf>
    <xf numFmtId="0" fontId="13" fillId="0" borderId="0" xfId="57" applyFont="1" applyAlignment="1">
      <alignment vertical="center" wrapText="1"/>
      <protection/>
    </xf>
    <xf numFmtId="0" fontId="12" fillId="0" borderId="0" xfId="57" applyFont="1" applyAlignment="1">
      <alignment vertical="center" wrapText="1"/>
      <protection/>
    </xf>
    <xf numFmtId="0" fontId="42" fillId="35" borderId="11" xfId="57" applyFont="1" applyFill="1" applyBorder="1" applyAlignment="1" applyProtection="1">
      <alignment horizontal="center" vertical="center"/>
      <protection locked="0"/>
    </xf>
    <xf numFmtId="14" fontId="44" fillId="39" borderId="40" xfId="0" applyFont="1" applyFill="1" applyBorder="1" applyAlignment="1" applyProtection="1">
      <alignment horizontal="left" vertical="center"/>
      <protection locked="0"/>
    </xf>
    <xf numFmtId="14" fontId="39" fillId="39" borderId="0" xfId="0" applyFont="1" applyFill="1" applyBorder="1" applyAlignment="1" applyProtection="1">
      <alignment horizontal="left" vertical="top" wrapText="1"/>
      <protection locked="0"/>
    </xf>
    <xf numFmtId="14" fontId="39" fillId="39" borderId="0" xfId="0" applyFont="1" applyFill="1" applyBorder="1" applyAlignment="1" applyProtection="1">
      <alignment horizontal="left" vertical="top"/>
      <protection locked="0"/>
    </xf>
    <xf numFmtId="14" fontId="45" fillId="39" borderId="0" xfId="0" applyFont="1" applyFill="1" applyBorder="1" applyAlignment="1" applyProtection="1">
      <alignment horizontal="left" vertical="top" wrapText="1"/>
      <protection locked="0"/>
    </xf>
    <xf numFmtId="14" fontId="0" fillId="39" borderId="0" xfId="0" applyFill="1" applyAlignment="1" applyProtection="1">
      <alignment/>
      <protection locked="0"/>
    </xf>
    <xf numFmtId="14" fontId="39" fillId="39" borderId="0" xfId="0" applyFont="1" applyFill="1" applyAlignment="1" applyProtection="1">
      <alignment horizontal="left" vertical="top" wrapText="1"/>
      <protection locked="0"/>
    </xf>
    <xf numFmtId="14" fontId="0" fillId="39" borderId="0" xfId="0" applyFill="1" applyAlignment="1" applyProtection="1">
      <alignment horizontal="left" vertical="top" wrapText="1"/>
      <protection locked="0"/>
    </xf>
    <xf numFmtId="14" fontId="0" fillId="39" borderId="0" xfId="0" applyFill="1" applyAlignment="1" applyProtection="1">
      <alignment horizontal="left" vertical="top"/>
      <protection locked="0"/>
    </xf>
    <xf numFmtId="14" fontId="48" fillId="0" borderId="41" xfId="0" applyFont="1" applyBorder="1" applyAlignment="1">
      <alignment horizontal="left" vertical="center" wrapText="1" indent="1"/>
    </xf>
    <xf numFmtId="173" fontId="47" fillId="40" borderId="10" xfId="0" applyNumberFormat="1" applyFont="1" applyFill="1" applyBorder="1" applyAlignment="1">
      <alignment horizontal="center" vertical="center" wrapText="1"/>
    </xf>
    <xf numFmtId="173" fontId="0" fillId="0" borderId="0" xfId="0" applyNumberFormat="1" applyAlignment="1">
      <alignment horizontal="left" vertical="center" indent="1"/>
    </xf>
    <xf numFmtId="173" fontId="47" fillId="41" borderId="38" xfId="0" applyNumberFormat="1" applyFont="1" applyFill="1" applyBorder="1" applyAlignment="1">
      <alignment horizontal="center" vertical="center"/>
    </xf>
    <xf numFmtId="173" fontId="47" fillId="41" borderId="36" xfId="0" applyNumberFormat="1" applyFont="1" applyFill="1" applyBorder="1" applyAlignment="1">
      <alignment horizontal="center" vertical="center"/>
    </xf>
    <xf numFmtId="173" fontId="47" fillId="41" borderId="10" xfId="0" applyNumberFormat="1" applyFont="1" applyFill="1" applyBorder="1" applyAlignment="1">
      <alignment horizontal="center" vertical="center"/>
    </xf>
    <xf numFmtId="14" fontId="0" fillId="0" borderId="0" xfId="0" applyFill="1" applyAlignment="1">
      <alignment horizontal="left" vertical="center" indent="1"/>
    </xf>
    <xf numFmtId="14" fontId="0" fillId="0" borderId="0" xfId="0" applyFill="1" applyAlignment="1">
      <alignment/>
    </xf>
    <xf numFmtId="14" fontId="48" fillId="0" borderId="42" xfId="0" applyFont="1" applyBorder="1" applyAlignment="1">
      <alignment horizontal="left" vertical="center" indent="1"/>
    </xf>
    <xf numFmtId="14" fontId="0" fillId="0" borderId="26" xfId="0" applyBorder="1" applyAlignment="1">
      <alignment/>
    </xf>
    <xf numFmtId="0" fontId="8" fillId="0" borderId="0" xfId="57" applyFont="1" applyFill="1" applyBorder="1" applyAlignment="1" applyProtection="1">
      <alignment horizontal="center" vertical="center"/>
      <protection/>
    </xf>
    <xf numFmtId="1" fontId="11" fillId="35" borderId="10" xfId="57" applyNumberFormat="1" applyFont="1" applyFill="1" applyBorder="1" applyAlignment="1" applyProtection="1">
      <alignment horizontal="center" vertical="center"/>
      <protection/>
    </xf>
    <xf numFmtId="1" fontId="7" fillId="36" borderId="10" xfId="57" applyNumberFormat="1" applyFont="1" applyFill="1" applyBorder="1" applyAlignment="1" applyProtection="1">
      <alignment horizontal="center" vertical="center" wrapText="1"/>
      <protection/>
    </xf>
    <xf numFmtId="0" fontId="8" fillId="0" borderId="0" xfId="57" applyFont="1" applyBorder="1" applyAlignment="1" applyProtection="1">
      <alignment horizontal="center" vertical="center"/>
      <protection/>
    </xf>
    <xf numFmtId="14" fontId="62" fillId="42" borderId="12" xfId="57" applyNumberFormat="1" applyFont="1" applyFill="1" applyBorder="1" applyAlignment="1" applyProtection="1">
      <alignment horizontal="center" vertical="center"/>
      <protection locked="0"/>
    </xf>
    <xf numFmtId="0" fontId="8" fillId="41" borderId="15" xfId="57" applyFont="1" applyFill="1" applyBorder="1" applyAlignment="1" applyProtection="1">
      <alignment horizontal="center" vertical="center" wrapText="1"/>
      <protection/>
    </xf>
    <xf numFmtId="0" fontId="18" fillId="41" borderId="16" xfId="57" applyFont="1" applyFill="1" applyBorder="1" applyAlignment="1" applyProtection="1">
      <alignment horizontal="center" vertical="center"/>
      <protection/>
    </xf>
    <xf numFmtId="0" fontId="8" fillId="41" borderId="16" xfId="57" applyFont="1" applyFill="1" applyBorder="1" applyAlignment="1" applyProtection="1">
      <alignment horizontal="center" vertical="center"/>
      <protection/>
    </xf>
    <xf numFmtId="1" fontId="7" fillId="41" borderId="10" xfId="57" applyNumberFormat="1" applyFont="1" applyFill="1" applyBorder="1" applyAlignment="1" applyProtection="1">
      <alignment horizontal="center" vertical="center" wrapText="1"/>
      <protection/>
    </xf>
    <xf numFmtId="1" fontId="11" fillId="34" borderId="10" xfId="57" applyNumberFormat="1" applyFont="1" applyFill="1" applyBorder="1" applyAlignment="1" applyProtection="1">
      <alignment horizontal="center" vertical="center"/>
      <protection/>
    </xf>
    <xf numFmtId="14" fontId="51" fillId="0" borderId="30" xfId="0" applyFont="1" applyFill="1" applyBorder="1" applyAlignment="1" applyProtection="1">
      <alignment horizontal="center" vertical="center"/>
      <protection/>
    </xf>
    <xf numFmtId="14" fontId="0" fillId="0" borderId="0" xfId="0" applyAlignment="1" applyProtection="1">
      <alignment/>
      <protection/>
    </xf>
    <xf numFmtId="14" fontId="15" fillId="0" borderId="0" xfId="0" applyFont="1" applyFill="1" applyBorder="1" applyAlignment="1" applyProtection="1">
      <alignment vertical="center"/>
      <protection/>
    </xf>
    <xf numFmtId="14" fontId="50" fillId="0" borderId="0" xfId="0" applyFont="1" applyAlignment="1" applyProtection="1">
      <alignment/>
      <protection/>
    </xf>
    <xf numFmtId="14" fontId="51" fillId="0" borderId="0" xfId="0" applyFont="1" applyBorder="1" applyAlignment="1" applyProtection="1">
      <alignment vertical="center"/>
      <protection/>
    </xf>
    <xf numFmtId="14" fontId="48" fillId="0" borderId="0" xfId="0" applyFont="1" applyAlignment="1" applyProtection="1">
      <alignment horizontal="right" vertical="center" wrapText="1" indent="1"/>
      <protection/>
    </xf>
    <xf numFmtId="14" fontId="48" fillId="0" borderId="0" xfId="0" applyFont="1" applyBorder="1" applyAlignment="1" applyProtection="1">
      <alignment vertical="center" wrapText="1"/>
      <protection/>
    </xf>
    <xf numFmtId="14" fontId="51" fillId="0" borderId="0" xfId="0" applyFont="1" applyFill="1" applyBorder="1" applyAlignment="1" applyProtection="1">
      <alignment horizontal="center" vertical="center"/>
      <protection/>
    </xf>
    <xf numFmtId="14" fontId="0" fillId="0" borderId="0" xfId="0" applyFont="1" applyAlignment="1" applyProtection="1">
      <alignment/>
      <protection/>
    </xf>
    <xf numFmtId="14" fontId="63" fillId="43" borderId="43" xfId="0" applyFont="1" applyFill="1" applyBorder="1" applyAlignment="1" applyProtection="1">
      <alignment horizontal="left" vertical="center" wrapText="1" indent="1"/>
      <protection/>
    </xf>
    <xf numFmtId="14" fontId="63" fillId="43" borderId="44" xfId="0" applyFont="1" applyFill="1" applyBorder="1" applyAlignment="1" applyProtection="1">
      <alignment horizontal="left" vertical="center" wrapText="1" indent="1"/>
      <protection/>
    </xf>
    <xf numFmtId="14" fontId="63" fillId="43" borderId="45" xfId="0" applyFont="1" applyFill="1" applyBorder="1" applyAlignment="1" applyProtection="1">
      <alignment horizontal="left" vertical="center" wrapText="1" indent="1"/>
      <protection/>
    </xf>
    <xf numFmtId="1" fontId="0" fillId="0" borderId="0" xfId="0" applyNumberFormat="1" applyAlignment="1" applyProtection="1">
      <alignment horizontal="center" vertical="center"/>
      <protection/>
    </xf>
    <xf numFmtId="14" fontId="0" fillId="39" borderId="0" xfId="0" applyFill="1" applyBorder="1" applyAlignment="1" applyProtection="1">
      <alignment/>
      <protection locked="0"/>
    </xf>
    <xf numFmtId="14" fontId="0" fillId="0" borderId="0" xfId="57" applyNumberFormat="1" applyProtection="1">
      <alignment/>
      <protection/>
    </xf>
    <xf numFmtId="14" fontId="48" fillId="0" borderId="0" xfId="0" applyFont="1" applyBorder="1" applyAlignment="1">
      <alignment horizontal="left" vertical="center" indent="1"/>
    </xf>
    <xf numFmtId="14" fontId="48" fillId="0" borderId="32" xfId="0" applyFont="1" applyBorder="1" applyAlignment="1">
      <alignment horizontal="left" vertical="center" indent="1"/>
    </xf>
    <xf numFmtId="173" fontId="46" fillId="35" borderId="36" xfId="0" applyNumberFormat="1" applyFont="1" applyFill="1" applyBorder="1" applyAlignment="1" applyProtection="1">
      <alignment horizontal="center" vertical="center"/>
      <protection locked="0"/>
    </xf>
    <xf numFmtId="14" fontId="48" fillId="0" borderId="46" xfId="0" applyFont="1" applyFill="1" applyBorder="1" applyAlignment="1">
      <alignment horizontal="left" vertical="center" indent="1"/>
    </xf>
    <xf numFmtId="14" fontId="76" fillId="0" borderId="0" xfId="0" applyFont="1" applyAlignment="1">
      <alignment/>
    </xf>
    <xf numFmtId="14" fontId="48" fillId="0" borderId="47" xfId="0" applyFont="1" applyBorder="1" applyAlignment="1">
      <alignment horizontal="left" vertical="center" indent="1"/>
    </xf>
    <xf numFmtId="173" fontId="46" fillId="35" borderId="48" xfId="0" applyNumberFormat="1" applyFont="1" applyFill="1" applyBorder="1" applyAlignment="1" applyProtection="1">
      <alignment horizontal="center" vertical="center"/>
      <protection locked="0"/>
    </xf>
    <xf numFmtId="14" fontId="51" fillId="0" borderId="0" xfId="0" applyFont="1" applyFill="1" applyBorder="1" applyAlignment="1">
      <alignment horizontal="center" vertical="center" wrapText="1"/>
    </xf>
    <xf numFmtId="14" fontId="0" fillId="0" borderId="46" xfId="0" applyBorder="1" applyAlignment="1">
      <alignment horizontal="center"/>
    </xf>
    <xf numFmtId="14" fontId="51" fillId="0" borderId="49" xfId="0" applyFont="1" applyBorder="1" applyAlignment="1">
      <alignment vertical="center"/>
    </xf>
    <xf numFmtId="173" fontId="46" fillId="35" borderId="50" xfId="0" applyNumberFormat="1" applyFont="1" applyFill="1" applyBorder="1" applyAlignment="1" applyProtection="1">
      <alignment horizontal="center" vertical="center"/>
      <protection locked="0"/>
    </xf>
    <xf numFmtId="14" fontId="51" fillId="0" borderId="0" xfId="0" applyFont="1" applyBorder="1" applyAlignment="1">
      <alignment horizontal="left" vertical="center" wrapText="1" indent="1"/>
    </xf>
    <xf numFmtId="173" fontId="47" fillId="0" borderId="0" xfId="0" applyNumberFormat="1" applyFont="1" applyFill="1" applyBorder="1" applyAlignment="1" applyProtection="1">
      <alignment horizontal="center" vertical="center"/>
      <protection/>
    </xf>
    <xf numFmtId="14" fontId="50" fillId="0" borderId="51" xfId="0" applyFont="1" applyBorder="1" applyAlignment="1">
      <alignment vertical="center" wrapText="1"/>
    </xf>
    <xf numFmtId="14" fontId="51" fillId="0" borderId="52" xfId="0" applyFont="1" applyBorder="1" applyAlignment="1">
      <alignment vertical="center" wrapText="1"/>
    </xf>
    <xf numFmtId="173" fontId="46" fillId="35" borderId="53" xfId="0" applyNumberFormat="1" applyFont="1" applyFill="1" applyBorder="1" applyAlignment="1" applyProtection="1">
      <alignment horizontal="center" vertical="center"/>
      <protection locked="0"/>
    </xf>
    <xf numFmtId="173" fontId="47" fillId="40" borderId="48" xfId="0" applyNumberFormat="1" applyFont="1" applyFill="1" applyBorder="1" applyAlignment="1" applyProtection="1">
      <alignment horizontal="center" vertical="center"/>
      <protection/>
    </xf>
    <xf numFmtId="173" fontId="46" fillId="35" borderId="10" xfId="0" applyNumberFormat="1" applyFont="1" applyFill="1" applyBorder="1" applyAlignment="1" applyProtection="1">
      <alignment horizontal="center" vertical="center"/>
      <protection locked="0"/>
    </xf>
    <xf numFmtId="14" fontId="71" fillId="40" borderId="0" xfId="0" applyFont="1" applyFill="1" applyBorder="1" applyAlignment="1" applyProtection="1">
      <alignment horizontal="left" vertical="top" wrapText="1"/>
      <protection locked="0"/>
    </xf>
    <xf numFmtId="14" fontId="44" fillId="39" borderId="54" xfId="0" applyFont="1" applyFill="1" applyBorder="1" applyAlignment="1" applyProtection="1">
      <alignment horizontal="left"/>
      <protection locked="0"/>
    </xf>
    <xf numFmtId="14" fontId="0" fillId="39" borderId="55" xfId="0" applyFill="1" applyBorder="1" applyAlignment="1" applyProtection="1">
      <alignment/>
      <protection locked="0"/>
    </xf>
    <xf numFmtId="14" fontId="0" fillId="39" borderId="56" xfId="0" applyFill="1" applyBorder="1" applyAlignment="1" applyProtection="1">
      <alignment/>
      <protection locked="0"/>
    </xf>
    <xf numFmtId="14" fontId="39" fillId="39" borderId="57" xfId="0" applyFont="1" applyFill="1" applyBorder="1" applyAlignment="1" applyProtection="1">
      <alignment horizontal="left" vertical="top" wrapText="1"/>
      <protection locked="0"/>
    </xf>
    <xf numFmtId="14" fontId="0" fillId="39" borderId="58" xfId="0" applyFill="1" applyBorder="1" applyAlignment="1" applyProtection="1">
      <alignment/>
      <protection locked="0"/>
    </xf>
    <xf numFmtId="14" fontId="0" fillId="39" borderId="59" xfId="0" applyFill="1" applyBorder="1" applyAlignment="1" applyProtection="1">
      <alignment/>
      <protection locked="0"/>
    </xf>
    <xf numFmtId="14" fontId="0" fillId="39" borderId="60" xfId="0" applyFill="1" applyBorder="1" applyAlignment="1" applyProtection="1">
      <alignment/>
      <protection locked="0"/>
    </xf>
    <xf numFmtId="14" fontId="0" fillId="39" borderId="61" xfId="0" applyFill="1" applyBorder="1" applyAlignment="1" applyProtection="1">
      <alignment/>
      <protection locked="0"/>
    </xf>
    <xf numFmtId="14" fontId="39" fillId="40" borderId="0" xfId="0" applyFont="1" applyFill="1" applyBorder="1" applyAlignment="1" applyProtection="1">
      <alignment horizontal="left" vertical="top" wrapText="1"/>
      <protection locked="0"/>
    </xf>
    <xf numFmtId="14" fontId="63" fillId="43" borderId="62" xfId="0" applyFont="1" applyFill="1" applyBorder="1" applyAlignment="1" applyProtection="1">
      <alignment horizontal="left" vertical="center" wrapText="1" indent="1"/>
      <protection/>
    </xf>
    <xf numFmtId="14" fontId="0" fillId="0" borderId="0" xfId="0" applyAlignment="1" applyProtection="1">
      <alignment horizontal="center"/>
      <protection/>
    </xf>
    <xf numFmtId="1" fontId="0" fillId="0" borderId="0" xfId="0" applyNumberFormat="1" applyAlignment="1" applyProtection="1">
      <alignment horizontal="center"/>
      <protection/>
    </xf>
    <xf numFmtId="0" fontId="8" fillId="36" borderId="23" xfId="57" applyFont="1" applyFill="1" applyBorder="1" applyAlignment="1" applyProtection="1">
      <alignment horizontal="center" vertical="center"/>
      <protection/>
    </xf>
    <xf numFmtId="2" fontId="7" fillId="36" borderId="10" xfId="57" applyNumberFormat="1" applyFont="1" applyFill="1" applyBorder="1" applyAlignment="1" applyProtection="1">
      <alignment horizontal="center" vertical="center" wrapText="1"/>
      <protection/>
    </xf>
    <xf numFmtId="0" fontId="0" fillId="0" borderId="0" xfId="57" applyFont="1" applyProtection="1">
      <alignment/>
      <protection/>
    </xf>
    <xf numFmtId="1" fontId="0" fillId="0" borderId="0" xfId="57" applyNumberFormat="1" applyProtection="1">
      <alignment/>
      <protection/>
    </xf>
    <xf numFmtId="0" fontId="0" fillId="0" borderId="0" xfId="57" applyAlignment="1" applyProtection="1">
      <alignment horizontal="right"/>
      <protection/>
    </xf>
    <xf numFmtId="0" fontId="11" fillId="34" borderId="0" xfId="57" applyFont="1" applyFill="1" applyAlignment="1" applyProtection="1">
      <alignment horizontal="center" vertical="center"/>
      <protection/>
    </xf>
    <xf numFmtId="14" fontId="46" fillId="38" borderId="10" xfId="57" applyNumberFormat="1" applyFont="1" applyFill="1" applyBorder="1" applyAlignment="1" applyProtection="1">
      <alignment horizontal="center" vertical="center"/>
      <protection/>
    </xf>
    <xf numFmtId="14" fontId="71" fillId="40" borderId="0" xfId="0" applyFont="1" applyFill="1" applyBorder="1" applyAlignment="1" applyProtection="1">
      <alignment vertical="top" wrapText="1"/>
      <protection locked="0"/>
    </xf>
    <xf numFmtId="0" fontId="14" fillId="0" borderId="0" xfId="57" applyFont="1" applyAlignment="1" applyProtection="1">
      <alignment horizontal="center" vertical="center"/>
      <protection/>
    </xf>
    <xf numFmtId="0" fontId="14" fillId="0" borderId="30" xfId="57" applyFont="1" applyFill="1" applyBorder="1" applyAlignment="1" applyProtection="1">
      <alignment horizontal="center" vertical="center" wrapText="1"/>
      <protection/>
    </xf>
    <xf numFmtId="0" fontId="14" fillId="0" borderId="63" xfId="57" applyFont="1" applyFill="1" applyBorder="1" applyAlignment="1" applyProtection="1">
      <alignment horizontal="center" vertical="center" wrapText="1"/>
      <protection/>
    </xf>
    <xf numFmtId="0" fontId="51" fillId="0" borderId="0" xfId="57" applyFont="1" applyFill="1" applyBorder="1" applyAlignment="1" applyProtection="1">
      <alignment horizontal="center" wrapText="1"/>
      <protection/>
    </xf>
    <xf numFmtId="0" fontId="80" fillId="36" borderId="27" xfId="57" applyFont="1" applyFill="1" applyBorder="1" applyAlignment="1" applyProtection="1">
      <alignment horizontal="center" vertical="center" wrapText="1"/>
      <protection locked="0"/>
    </xf>
    <xf numFmtId="14" fontId="43" fillId="0" borderId="0" xfId="0" applyNumberFormat="1" applyFont="1" applyFill="1" applyBorder="1" applyAlignment="1" applyProtection="1">
      <alignment horizontal="center" vertical="center"/>
      <protection/>
    </xf>
    <xf numFmtId="14" fontId="7" fillId="0" borderId="0" xfId="0" applyNumberFormat="1" applyFont="1" applyAlignment="1" applyProtection="1">
      <alignment horizontal="center" vertical="center"/>
      <protection/>
    </xf>
    <xf numFmtId="14" fontId="21" fillId="0" borderId="0" xfId="0" applyNumberFormat="1" applyFont="1" applyAlignment="1" applyProtection="1">
      <alignment/>
      <protection/>
    </xf>
    <xf numFmtId="14" fontId="3" fillId="0" borderId="0" xfId="0" applyNumberFormat="1" applyFont="1" applyAlignment="1" applyProtection="1">
      <alignment horizontal="right" vertical="center"/>
      <protection/>
    </xf>
    <xf numFmtId="14" fontId="3" fillId="0" borderId="42" xfId="0" applyNumberFormat="1" applyFont="1" applyBorder="1" applyAlignment="1" applyProtection="1">
      <alignment horizontal="right" vertical="center"/>
      <protection/>
    </xf>
    <xf numFmtId="14" fontId="3" fillId="0" borderId="64" xfId="0" applyNumberFormat="1" applyFont="1" applyBorder="1" applyAlignment="1" applyProtection="1">
      <alignment horizontal="right" vertical="center"/>
      <protection/>
    </xf>
    <xf numFmtId="14" fontId="7" fillId="0" borderId="0" xfId="0" applyNumberFormat="1" applyFont="1" applyFill="1" applyBorder="1" applyAlignment="1" applyProtection="1">
      <alignment horizontal="center" vertical="center"/>
      <protection/>
    </xf>
    <xf numFmtId="14" fontId="43" fillId="0" borderId="0" xfId="0" applyNumberFormat="1" applyFont="1" applyFill="1" applyBorder="1" applyAlignment="1" applyProtection="1">
      <alignment vertical="center"/>
      <protection/>
    </xf>
    <xf numFmtId="14" fontId="12" fillId="0" borderId="0" xfId="0" applyNumberFormat="1" applyFont="1" applyAlignment="1" applyProtection="1">
      <alignment horizontal="center" vertical="center"/>
      <protection/>
    </xf>
    <xf numFmtId="0" fontId="79" fillId="0" borderId="0" xfId="57" applyFont="1" applyFill="1" applyBorder="1" applyAlignment="1" applyProtection="1">
      <alignment horizontal="center" vertical="center" wrapText="1"/>
      <protection/>
    </xf>
    <xf numFmtId="14" fontId="48" fillId="0" borderId="0" xfId="0" applyNumberFormat="1" applyFont="1" applyFill="1" applyBorder="1" applyAlignment="1" applyProtection="1">
      <alignment horizontal="right" vertical="center" wrapText="1" indent="1"/>
      <protection/>
    </xf>
    <xf numFmtId="14" fontId="24" fillId="0" borderId="0" xfId="0" applyNumberFormat="1" applyFont="1" applyFill="1" applyBorder="1" applyAlignment="1" applyProtection="1">
      <alignment horizontal="center" vertical="center"/>
      <protection/>
    </xf>
    <xf numFmtId="14" fontId="3" fillId="0" borderId="65" xfId="0" applyNumberFormat="1" applyFont="1" applyBorder="1" applyAlignment="1" applyProtection="1">
      <alignment horizontal="right" vertical="center"/>
      <protection/>
    </xf>
    <xf numFmtId="14" fontId="46" fillId="0" borderId="0" xfId="0" applyNumberFormat="1" applyFont="1" applyFill="1" applyBorder="1" applyAlignment="1" applyProtection="1">
      <alignment horizontal="center" vertical="center"/>
      <protection/>
    </xf>
    <xf numFmtId="14" fontId="48" fillId="0" borderId="0" xfId="0" applyNumberFormat="1" applyFont="1" applyBorder="1" applyAlignment="1" applyProtection="1">
      <alignment horizontal="right" vertical="center" wrapText="1" indent="1"/>
      <protection/>
    </xf>
    <xf numFmtId="14" fontId="85" fillId="44" borderId="66" xfId="0" applyNumberFormat="1" applyFont="1" applyFill="1" applyBorder="1" applyAlignment="1" applyProtection="1">
      <alignment horizontal="center" vertical="center"/>
      <protection/>
    </xf>
    <xf numFmtId="14" fontId="83" fillId="45" borderId="67" xfId="0" applyNumberFormat="1" applyFont="1" applyFill="1" applyBorder="1" applyAlignment="1" applyProtection="1">
      <alignment horizontal="center" vertical="center"/>
      <protection/>
    </xf>
    <xf numFmtId="14" fontId="85" fillId="44" borderId="67" xfId="0" applyNumberFormat="1" applyFont="1" applyFill="1" applyBorder="1" applyAlignment="1" applyProtection="1">
      <alignment horizontal="center" vertical="center"/>
      <protection/>
    </xf>
    <xf numFmtId="14" fontId="3" fillId="0" borderId="30" xfId="0" applyNumberFormat="1" applyFont="1" applyBorder="1" applyAlignment="1" applyProtection="1">
      <alignment horizontal="right" vertical="center"/>
      <protection/>
    </xf>
    <xf numFmtId="14" fontId="82" fillId="44" borderId="67" xfId="0" applyNumberFormat="1" applyFont="1" applyFill="1" applyBorder="1" applyAlignment="1" applyProtection="1">
      <alignment horizontal="center" vertical="center"/>
      <protection/>
    </xf>
    <xf numFmtId="14" fontId="82" fillId="44" borderId="68" xfId="0" applyNumberFormat="1" applyFont="1" applyFill="1" applyBorder="1" applyAlignment="1" applyProtection="1">
      <alignment horizontal="center" vertical="center"/>
      <protection/>
    </xf>
    <xf numFmtId="14" fontId="95" fillId="44" borderId="69" xfId="0" applyNumberFormat="1" applyFont="1" applyFill="1" applyBorder="1" applyAlignment="1" applyProtection="1">
      <alignment horizontal="center" vertical="center"/>
      <protection/>
    </xf>
    <xf numFmtId="14" fontId="0" fillId="0" borderId="0" xfId="0" applyNumberFormat="1" applyAlignment="1" applyProtection="1">
      <alignment horizontal="right"/>
      <protection/>
    </xf>
    <xf numFmtId="14" fontId="5" fillId="0" borderId="0" xfId="0" applyNumberFormat="1" applyFont="1" applyFill="1" applyBorder="1" applyAlignment="1" applyProtection="1">
      <alignment vertical="center"/>
      <protection/>
    </xf>
    <xf numFmtId="14" fontId="0" fillId="0" borderId="0" xfId="0" applyNumberFormat="1" applyFill="1" applyBorder="1" applyAlignment="1" applyProtection="1">
      <alignment horizontal="right"/>
      <protection/>
    </xf>
    <xf numFmtId="14" fontId="0" fillId="0" borderId="0" xfId="0" applyNumberFormat="1" applyFill="1" applyBorder="1" applyAlignment="1" applyProtection="1">
      <alignment/>
      <protection/>
    </xf>
    <xf numFmtId="14" fontId="1" fillId="0" borderId="0" xfId="0" applyNumberFormat="1" applyFont="1" applyAlignment="1" applyProtection="1">
      <alignment horizontal="right"/>
      <protection/>
    </xf>
    <xf numFmtId="14" fontId="1" fillId="0" borderId="0" xfId="0" applyNumberFormat="1" applyFont="1" applyFill="1" applyAlignment="1" applyProtection="1">
      <alignment/>
      <protection/>
    </xf>
    <xf numFmtId="14" fontId="1" fillId="0" borderId="0" xfId="0" applyNumberFormat="1" applyFont="1" applyFill="1" applyAlignment="1" applyProtection="1">
      <alignment horizontal="right"/>
      <protection/>
    </xf>
    <xf numFmtId="14" fontId="93" fillId="0" borderId="0" xfId="0" applyFont="1" applyAlignment="1" applyProtection="1">
      <alignment/>
      <protection/>
    </xf>
    <xf numFmtId="14" fontId="81" fillId="0" borderId="0" xfId="0" applyNumberFormat="1" applyFont="1" applyAlignment="1" applyProtection="1">
      <alignment horizontal="right"/>
      <protection/>
    </xf>
    <xf numFmtId="14" fontId="92" fillId="0" borderId="0" xfId="0" applyFont="1" applyAlignment="1" applyProtection="1">
      <alignment/>
      <protection/>
    </xf>
    <xf numFmtId="14" fontId="0" fillId="0" borderId="0" xfId="0" applyNumberFormat="1" applyAlignment="1" applyProtection="1">
      <alignment horizontal="center"/>
      <protection/>
    </xf>
    <xf numFmtId="14" fontId="87" fillId="0" borderId="0" xfId="0" applyNumberFormat="1" applyFont="1" applyAlignment="1" applyProtection="1">
      <alignment vertical="top"/>
      <protection/>
    </xf>
    <xf numFmtId="14" fontId="88" fillId="0" borderId="0" xfId="0" applyNumberFormat="1" applyFont="1" applyAlignment="1" applyProtection="1">
      <alignment vertical="top"/>
      <protection/>
    </xf>
    <xf numFmtId="0" fontId="7" fillId="0" borderId="0" xfId="57" applyFont="1" applyAlignment="1" applyProtection="1">
      <alignment horizontal="right" vertical="center" indent="1"/>
      <protection/>
    </xf>
    <xf numFmtId="14" fontId="55" fillId="34" borderId="70" xfId="0" applyFont="1" applyFill="1" applyBorder="1" applyAlignment="1">
      <alignment horizontal="left" vertical="center" indent="2"/>
    </xf>
    <xf numFmtId="14" fontId="55" fillId="34" borderId="27" xfId="0" applyFont="1" applyFill="1" applyBorder="1" applyAlignment="1">
      <alignment horizontal="left" vertical="center" indent="2"/>
    </xf>
    <xf numFmtId="14" fontId="51" fillId="34" borderId="70" xfId="0" applyFont="1" applyFill="1" applyBorder="1" applyAlignment="1">
      <alignment horizontal="left" vertical="center" wrapText="1" indent="2"/>
    </xf>
    <xf numFmtId="14" fontId="51" fillId="34" borderId="27" xfId="0" applyFont="1" applyFill="1" applyBorder="1" applyAlignment="1">
      <alignment horizontal="left" vertical="center" wrapText="1" indent="2"/>
    </xf>
    <xf numFmtId="14" fontId="51" fillId="0" borderId="0" xfId="0" applyFont="1" applyFill="1" applyBorder="1" applyAlignment="1">
      <alignment horizontal="left" vertical="center" wrapText="1" indent="1"/>
    </xf>
    <xf numFmtId="14" fontId="0" fillId="0" borderId="46" xfId="0" applyBorder="1" applyAlignment="1">
      <alignment horizontal="left" indent="1"/>
    </xf>
    <xf numFmtId="14" fontId="0" fillId="0" borderId="26" xfId="0" applyBorder="1" applyAlignment="1">
      <alignment horizontal="left" indent="1"/>
    </xf>
    <xf numFmtId="14" fontId="51" fillId="0" borderId="46" xfId="0" applyFont="1" applyFill="1" applyBorder="1" applyAlignment="1">
      <alignment horizontal="left" vertical="center" indent="2"/>
    </xf>
    <xf numFmtId="173" fontId="46" fillId="0" borderId="46" xfId="0" applyNumberFormat="1" applyFont="1" applyFill="1" applyBorder="1" applyAlignment="1" applyProtection="1">
      <alignment horizontal="center" vertical="center"/>
      <protection/>
    </xf>
    <xf numFmtId="14" fontId="96" fillId="44" borderId="69" xfId="0" applyNumberFormat="1" applyFont="1" applyFill="1" applyBorder="1" applyAlignment="1" applyProtection="1">
      <alignment horizontal="center" vertical="center"/>
      <protection/>
    </xf>
    <xf numFmtId="14" fontId="46" fillId="34" borderId="11" xfId="0" applyNumberFormat="1" applyFont="1" applyFill="1" applyBorder="1" applyAlignment="1" applyProtection="1">
      <alignment horizontal="center" vertical="center" wrapText="1"/>
      <protection locked="0"/>
    </xf>
    <xf numFmtId="0" fontId="70" fillId="0" borderId="13" xfId="57" applyFont="1" applyBorder="1" applyAlignment="1" applyProtection="1">
      <alignment horizontal="center" vertical="center"/>
      <protection/>
    </xf>
    <xf numFmtId="0" fontId="70" fillId="0" borderId="14" xfId="57" applyFont="1" applyBorder="1" applyAlignment="1" applyProtection="1">
      <alignment horizontal="center" vertical="center"/>
      <protection/>
    </xf>
    <xf numFmtId="0" fontId="70" fillId="36" borderId="15" xfId="57" applyFont="1" applyFill="1" applyBorder="1" applyAlignment="1" applyProtection="1">
      <alignment horizontal="center" vertical="center" wrapText="1"/>
      <protection/>
    </xf>
    <xf numFmtId="14" fontId="24" fillId="46" borderId="11" xfId="0" applyNumberFormat="1" applyFont="1" applyFill="1" applyBorder="1" applyAlignment="1" applyProtection="1">
      <alignment horizontal="center" vertical="center"/>
      <protection locked="0"/>
    </xf>
    <xf numFmtId="14" fontId="83" fillId="47" borderId="71" xfId="0" applyNumberFormat="1" applyFont="1" applyFill="1" applyBorder="1" applyAlignment="1">
      <alignment horizontal="center" vertical="center"/>
    </xf>
    <xf numFmtId="14" fontId="83" fillId="47" borderId="10" xfId="0" applyNumberFormat="1" applyFont="1" applyFill="1" applyBorder="1" applyAlignment="1">
      <alignment horizontal="center" vertical="center"/>
    </xf>
    <xf numFmtId="14" fontId="98" fillId="34" borderId="72" xfId="0" applyNumberFormat="1" applyFont="1" applyFill="1" applyBorder="1" applyAlignment="1">
      <alignment vertical="center" wrapText="1"/>
    </xf>
    <xf numFmtId="14" fontId="83" fillId="47" borderId="48" xfId="0" applyNumberFormat="1" applyFont="1" applyFill="1" applyBorder="1" applyAlignment="1">
      <alignment horizontal="center" vertical="center"/>
    </xf>
    <xf numFmtId="14" fontId="20" fillId="41" borderId="27" xfId="0" applyNumberFormat="1" applyFont="1" applyFill="1" applyBorder="1" applyAlignment="1">
      <alignment horizontal="center" vertical="center"/>
    </xf>
    <xf numFmtId="0" fontId="95" fillId="39" borderId="73" xfId="0" applyNumberFormat="1" applyFont="1" applyFill="1" applyBorder="1" applyAlignment="1" applyProtection="1">
      <alignment horizontal="center" vertical="center"/>
      <protection locked="0"/>
    </xf>
    <xf numFmtId="14" fontId="20" fillId="34" borderId="0" xfId="0" applyNumberFormat="1" applyFont="1" applyFill="1" applyAlignment="1">
      <alignment vertical="center" wrapText="1"/>
    </xf>
    <xf numFmtId="14" fontId="95" fillId="39" borderId="69" xfId="0" applyNumberFormat="1" applyFont="1" applyFill="1" applyBorder="1" applyAlignment="1" applyProtection="1">
      <alignment horizontal="center" vertical="center"/>
      <protection locked="0"/>
    </xf>
    <xf numFmtId="14" fontId="26" fillId="42" borderId="74" xfId="0" applyNumberFormat="1" applyFont="1" applyFill="1" applyBorder="1" applyAlignment="1" applyProtection="1">
      <alignment horizontal="center" vertical="center"/>
      <protection/>
    </xf>
    <xf numFmtId="14" fontId="4" fillId="46" borderId="11" xfId="0" applyNumberFormat="1" applyFont="1" applyFill="1" applyBorder="1" applyAlignment="1" applyProtection="1">
      <alignment horizontal="center" vertical="center"/>
      <protection locked="0"/>
    </xf>
    <xf numFmtId="173" fontId="47" fillId="39" borderId="36" xfId="0" applyNumberFormat="1" applyFont="1" applyFill="1" applyBorder="1" applyAlignment="1">
      <alignment horizontal="center" vertical="center"/>
    </xf>
    <xf numFmtId="173" fontId="47" fillId="39" borderId="10" xfId="0" applyNumberFormat="1" applyFont="1" applyFill="1" applyBorder="1" applyAlignment="1">
      <alignment horizontal="center" vertical="center"/>
    </xf>
    <xf numFmtId="173" fontId="47" fillId="39" borderId="48" xfId="0" applyNumberFormat="1" applyFont="1" applyFill="1" applyBorder="1" applyAlignment="1" applyProtection="1">
      <alignment horizontal="center" vertical="center"/>
      <protection/>
    </xf>
    <xf numFmtId="173" fontId="47" fillId="48" borderId="38" xfId="0" applyNumberFormat="1" applyFont="1" applyFill="1" applyBorder="1" applyAlignment="1">
      <alignment horizontal="center" vertical="center"/>
    </xf>
    <xf numFmtId="173" fontId="47" fillId="48" borderId="36" xfId="0" applyNumberFormat="1" applyFont="1" applyFill="1" applyBorder="1" applyAlignment="1">
      <alignment horizontal="center" vertical="center"/>
    </xf>
    <xf numFmtId="14" fontId="100" fillId="39" borderId="27" xfId="0" applyFont="1" applyFill="1" applyBorder="1" applyAlignment="1" applyProtection="1">
      <alignment horizontal="left" vertical="center"/>
      <protection locked="0"/>
    </xf>
    <xf numFmtId="14" fontId="0" fillId="40" borderId="75" xfId="0" applyFill="1" applyBorder="1" applyAlignment="1" applyProtection="1">
      <alignment/>
      <protection locked="0"/>
    </xf>
    <xf numFmtId="14" fontId="39" fillId="40" borderId="76" xfId="0" applyFont="1" applyFill="1" applyBorder="1" applyAlignment="1" applyProtection="1">
      <alignment horizontal="left" vertical="top" wrapText="1"/>
      <protection locked="0"/>
    </xf>
    <xf numFmtId="14" fontId="0" fillId="40" borderId="77" xfId="0" applyFill="1" applyBorder="1" applyAlignment="1" applyProtection="1">
      <alignment/>
      <protection locked="0"/>
    </xf>
    <xf numFmtId="14" fontId="0" fillId="40" borderId="78" xfId="0" applyFill="1" applyBorder="1" applyAlignment="1" applyProtection="1">
      <alignment/>
      <protection locked="0"/>
    </xf>
    <xf numFmtId="14" fontId="0" fillId="40" borderId="79" xfId="0" applyFill="1" applyBorder="1" applyAlignment="1" applyProtection="1">
      <alignment/>
      <protection locked="0"/>
    </xf>
    <xf numFmtId="14" fontId="39" fillId="40" borderId="79" xfId="0" applyFont="1" applyFill="1" applyBorder="1" applyAlignment="1" applyProtection="1">
      <alignment/>
      <protection locked="0"/>
    </xf>
    <xf numFmtId="14" fontId="0" fillId="40" borderId="78" xfId="0" applyFill="1" applyBorder="1" applyAlignment="1" applyProtection="1">
      <alignment wrapText="1"/>
      <protection locked="0"/>
    </xf>
    <xf numFmtId="14" fontId="0" fillId="40" borderId="80" xfId="0" applyFill="1" applyBorder="1" applyAlignment="1" applyProtection="1">
      <alignment/>
      <protection locked="0"/>
    </xf>
    <xf numFmtId="14" fontId="71" fillId="40" borderId="81" xfId="0" applyFont="1" applyFill="1" applyBorder="1" applyAlignment="1" applyProtection="1">
      <alignment horizontal="left" vertical="top" wrapText="1"/>
      <protection locked="0"/>
    </xf>
    <xf numFmtId="14" fontId="0" fillId="40" borderId="82" xfId="0" applyFill="1" applyBorder="1" applyAlignment="1" applyProtection="1">
      <alignment/>
      <protection locked="0"/>
    </xf>
    <xf numFmtId="14" fontId="101" fillId="39" borderId="0" xfId="0" applyFont="1" applyFill="1" applyBorder="1" applyAlignment="1" applyProtection="1">
      <alignment horizontal="left" vertical="top" wrapText="1"/>
      <protection locked="0"/>
    </xf>
    <xf numFmtId="14" fontId="99" fillId="40" borderId="64" xfId="0" applyFont="1" applyFill="1" applyBorder="1" applyAlignment="1" applyProtection="1">
      <alignment horizontal="left" vertical="center" wrapText="1"/>
      <protection locked="0"/>
    </xf>
    <xf numFmtId="0" fontId="3" fillId="42" borderId="27" xfId="57" applyFont="1" applyFill="1" applyBorder="1" applyAlignment="1" applyProtection="1">
      <alignment horizontal="center" vertical="center"/>
      <protection locked="0"/>
    </xf>
    <xf numFmtId="0" fontId="3" fillId="0" borderId="0" xfId="57" applyFont="1" applyAlignment="1" applyProtection="1">
      <alignment horizontal="right" vertical="center" indent="1"/>
      <protection/>
    </xf>
    <xf numFmtId="0" fontId="7" fillId="42" borderId="27" xfId="57" applyFont="1" applyFill="1" applyBorder="1" applyAlignment="1" applyProtection="1">
      <alignment horizontal="center" vertical="center"/>
      <protection/>
    </xf>
    <xf numFmtId="0" fontId="30" fillId="36" borderId="22" xfId="57" applyFont="1" applyFill="1" applyBorder="1" applyAlignment="1" applyProtection="1">
      <alignment horizontal="center" vertical="center" wrapText="1"/>
      <protection/>
    </xf>
    <xf numFmtId="0" fontId="30" fillId="36" borderId="41" xfId="57" applyFont="1" applyFill="1" applyBorder="1" applyAlignment="1" applyProtection="1">
      <alignment horizontal="center" vertical="center" wrapText="1"/>
      <protection/>
    </xf>
    <xf numFmtId="0" fontId="30" fillId="36" borderId="83" xfId="57" applyFont="1" applyFill="1" applyBorder="1" applyAlignment="1" applyProtection="1">
      <alignment horizontal="center" vertical="center" wrapText="1"/>
      <protection/>
    </xf>
    <xf numFmtId="0" fontId="30" fillId="36" borderId="0" xfId="57" applyFont="1" applyFill="1" applyBorder="1" applyAlignment="1" applyProtection="1">
      <alignment horizontal="center" vertical="center" wrapText="1"/>
      <protection/>
    </xf>
    <xf numFmtId="14" fontId="8" fillId="0" borderId="84" xfId="57" applyNumberFormat="1" applyFont="1" applyBorder="1" applyAlignment="1" applyProtection="1">
      <alignment horizontal="center" vertical="center"/>
      <protection/>
    </xf>
    <xf numFmtId="14" fontId="8" fillId="0" borderId="85" xfId="57" applyNumberFormat="1" applyFont="1" applyBorder="1" applyAlignment="1" applyProtection="1">
      <alignment horizontal="center" vertical="center"/>
      <protection/>
    </xf>
    <xf numFmtId="0" fontId="13" fillId="0" borderId="0" xfId="57" applyFont="1" applyAlignment="1" applyProtection="1">
      <alignment horizontal="left" vertical="center" wrapText="1"/>
      <protection/>
    </xf>
    <xf numFmtId="0" fontId="32" fillId="0" borderId="0" xfId="57" applyFont="1" applyAlignment="1" applyProtection="1">
      <alignment horizontal="right" vertical="center" indent="1"/>
      <protection/>
    </xf>
    <xf numFmtId="0" fontId="32" fillId="0" borderId="0" xfId="57" applyFont="1" applyAlignment="1" applyProtection="1">
      <alignment horizontal="right" vertical="center" wrapText="1" indent="1"/>
      <protection/>
    </xf>
    <xf numFmtId="0" fontId="8" fillId="0" borderId="41" xfId="57" applyFont="1" applyBorder="1" applyAlignment="1" applyProtection="1">
      <alignment horizontal="center" vertical="center"/>
      <protection/>
    </xf>
    <xf numFmtId="0" fontId="8" fillId="0" borderId="86" xfId="57" applyFont="1" applyBorder="1" applyAlignment="1" applyProtection="1">
      <alignment horizontal="center" vertical="center"/>
      <protection/>
    </xf>
    <xf numFmtId="0" fontId="7" fillId="0" borderId="41" xfId="57" applyFont="1" applyBorder="1" applyAlignment="1" applyProtection="1">
      <alignment horizontal="center" vertical="center" wrapText="1"/>
      <protection/>
    </xf>
    <xf numFmtId="0" fontId="7" fillId="0" borderId="86" xfId="57" applyFont="1" applyBorder="1" applyAlignment="1" applyProtection="1">
      <alignment horizontal="center" vertical="center" wrapText="1"/>
      <protection/>
    </xf>
    <xf numFmtId="0" fontId="7" fillId="0" borderId="0" xfId="57" applyFont="1" applyBorder="1" applyAlignment="1" applyProtection="1">
      <alignment horizontal="center" vertical="center" wrapText="1"/>
      <protection/>
    </xf>
    <xf numFmtId="0" fontId="7" fillId="0" borderId="87" xfId="57" applyFont="1" applyBorder="1" applyAlignment="1" applyProtection="1">
      <alignment horizontal="center" vertical="center" wrapText="1"/>
      <protection/>
    </xf>
    <xf numFmtId="0" fontId="35" fillId="36" borderId="22" xfId="57" applyFont="1" applyFill="1" applyBorder="1" applyAlignment="1" applyProtection="1">
      <alignment horizontal="center" vertical="center"/>
      <protection/>
    </xf>
    <xf numFmtId="0" fontId="35" fillId="36" borderId="41" xfId="57" applyFont="1" applyFill="1" applyBorder="1" applyAlignment="1" applyProtection="1">
      <alignment horizontal="center" vertical="center"/>
      <protection/>
    </xf>
    <xf numFmtId="0" fontId="35" fillId="36" borderId="83" xfId="57" applyFont="1" applyFill="1" applyBorder="1" applyAlignment="1" applyProtection="1">
      <alignment horizontal="center" vertical="center"/>
      <protection/>
    </xf>
    <xf numFmtId="0" fontId="35" fillId="36" borderId="0" xfId="57" applyFont="1" applyFill="1" applyBorder="1" applyAlignment="1" applyProtection="1">
      <alignment horizontal="center" vertical="center"/>
      <protection/>
    </xf>
    <xf numFmtId="0" fontId="8" fillId="0" borderId="41" xfId="57" applyFont="1" applyFill="1" applyBorder="1" applyAlignment="1" applyProtection="1">
      <alignment horizontal="center" vertical="center" wrapText="1"/>
      <protection/>
    </xf>
    <xf numFmtId="0" fontId="8" fillId="0" borderId="86" xfId="57" applyFont="1" applyFill="1" applyBorder="1" applyAlignment="1" applyProtection="1">
      <alignment horizontal="center" vertical="center"/>
      <protection/>
    </xf>
    <xf numFmtId="0" fontId="8" fillId="0" borderId="0" xfId="57" applyFont="1" applyFill="1" applyBorder="1" applyAlignment="1" applyProtection="1">
      <alignment horizontal="center" vertical="center"/>
      <protection/>
    </xf>
    <xf numFmtId="0" fontId="8" fillId="0" borderId="87" xfId="57" applyFont="1" applyFill="1" applyBorder="1" applyAlignment="1" applyProtection="1">
      <alignment horizontal="center" vertical="center"/>
      <protection/>
    </xf>
    <xf numFmtId="0" fontId="14" fillId="40" borderId="73" xfId="57" applyFont="1" applyFill="1" applyBorder="1" applyAlignment="1" applyProtection="1">
      <alignment horizontal="center" vertical="center" wrapText="1"/>
      <protection/>
    </xf>
    <xf numFmtId="0" fontId="23" fillId="0" borderId="0" xfId="57" applyFont="1" applyAlignment="1" applyProtection="1">
      <alignment horizontal="right"/>
      <protection/>
    </xf>
    <xf numFmtId="0" fontId="8" fillId="0" borderId="41" xfId="57" applyFont="1" applyFill="1" applyBorder="1" applyAlignment="1" applyProtection="1">
      <alignment horizontal="center" vertical="center" wrapText="1"/>
      <protection/>
    </xf>
    <xf numFmtId="0" fontId="8" fillId="0" borderId="41" xfId="57" applyFont="1" applyFill="1" applyBorder="1" applyAlignment="1" applyProtection="1">
      <alignment horizontal="center" vertical="center"/>
      <protection/>
    </xf>
    <xf numFmtId="0" fontId="25" fillId="0" borderId="0" xfId="57" applyFont="1" applyAlignment="1" applyProtection="1">
      <alignment horizontal="right" vertical="center" wrapText="1" indent="1"/>
      <protection/>
    </xf>
    <xf numFmtId="0" fontId="25" fillId="0" borderId="88" xfId="57" applyFont="1" applyBorder="1" applyAlignment="1" applyProtection="1">
      <alignment horizontal="right" vertical="center" wrapText="1" indent="1"/>
      <protection/>
    </xf>
    <xf numFmtId="0" fontId="32" fillId="0" borderId="88" xfId="57" applyFont="1" applyBorder="1" applyAlignment="1" applyProtection="1">
      <alignment horizontal="right" vertical="center" indent="1"/>
      <protection/>
    </xf>
    <xf numFmtId="0" fontId="12" fillId="0" borderId="0" xfId="57" applyFont="1" applyAlignment="1" applyProtection="1">
      <alignment horizontal="left" vertical="center" wrapText="1"/>
      <protection/>
    </xf>
    <xf numFmtId="0" fontId="8" fillId="0" borderId="41" xfId="57" applyFont="1" applyBorder="1" applyAlignment="1" applyProtection="1">
      <alignment horizontal="center" vertical="center" wrapText="1"/>
      <protection/>
    </xf>
    <xf numFmtId="0" fontId="8" fillId="0" borderId="86" xfId="57" applyFont="1" applyBorder="1" applyAlignment="1" applyProtection="1">
      <alignment horizontal="center" vertical="center" wrapText="1"/>
      <protection/>
    </xf>
    <xf numFmtId="0" fontId="8" fillId="0" borderId="0" xfId="57" applyFont="1" applyBorder="1" applyAlignment="1" applyProtection="1">
      <alignment horizontal="center" vertical="center" wrapText="1"/>
      <protection/>
    </xf>
    <xf numFmtId="0" fontId="8" fillId="0" borderId="87" xfId="57" applyFont="1" applyBorder="1" applyAlignment="1" applyProtection="1">
      <alignment horizontal="center" vertical="center" wrapText="1"/>
      <protection/>
    </xf>
    <xf numFmtId="14" fontId="48" fillId="0" borderId="0" xfId="0" applyNumberFormat="1" applyFont="1" applyFill="1" applyBorder="1" applyAlignment="1" applyProtection="1">
      <alignment horizontal="right" vertical="center" indent="1"/>
      <protection/>
    </xf>
    <xf numFmtId="14" fontId="94" fillId="44" borderId="89" xfId="0" applyNumberFormat="1" applyFont="1" applyFill="1" applyBorder="1" applyAlignment="1" applyProtection="1">
      <alignment horizontal="center" vertical="center"/>
      <protection locked="0"/>
    </xf>
    <xf numFmtId="14" fontId="43" fillId="45" borderId="90" xfId="0" applyNumberFormat="1" applyFont="1" applyFill="1" applyBorder="1" applyAlignment="1" applyProtection="1">
      <alignment horizontal="center" vertical="center"/>
      <protection/>
    </xf>
    <xf numFmtId="14" fontId="70" fillId="0" borderId="0" xfId="0" applyNumberFormat="1" applyFont="1" applyAlignment="1" applyProtection="1">
      <alignment horizontal="left" vertical="top" wrapText="1"/>
      <protection/>
    </xf>
    <xf numFmtId="14" fontId="51" fillId="0" borderId="65" xfId="0" applyNumberFormat="1" applyFont="1" applyBorder="1" applyAlignment="1" applyProtection="1">
      <alignment horizontal="right" vertical="center" wrapText="1"/>
      <protection/>
    </xf>
    <xf numFmtId="14" fontId="50" fillId="0" borderId="65" xfId="0" applyNumberFormat="1" applyFont="1" applyBorder="1" applyAlignment="1" applyProtection="1">
      <alignment horizontal="right" vertical="center"/>
      <protection/>
    </xf>
    <xf numFmtId="14" fontId="84" fillId="0" borderId="42" xfId="0" applyNumberFormat="1" applyFont="1" applyBorder="1" applyAlignment="1" applyProtection="1">
      <alignment horizontal="right" vertical="center" wrapText="1"/>
      <protection/>
    </xf>
    <xf numFmtId="14" fontId="84" fillId="0" borderId="42" xfId="0" applyNumberFormat="1" applyFont="1" applyBorder="1" applyAlignment="1" applyProtection="1">
      <alignment horizontal="right" vertical="center"/>
      <protection/>
    </xf>
    <xf numFmtId="14" fontId="48" fillId="0" borderId="0" xfId="0" applyNumberFormat="1" applyFont="1" applyBorder="1" applyAlignment="1" applyProtection="1">
      <alignment horizontal="right" vertical="center" wrapText="1" indent="1"/>
      <protection/>
    </xf>
    <xf numFmtId="14" fontId="48" fillId="0" borderId="91" xfId="0" applyNumberFormat="1" applyFont="1" applyBorder="1" applyAlignment="1" applyProtection="1">
      <alignment horizontal="right" vertical="center" wrapText="1" indent="1"/>
      <protection/>
    </xf>
    <xf numFmtId="14" fontId="88" fillId="0" borderId="0" xfId="0" applyNumberFormat="1" applyFont="1" applyAlignment="1" applyProtection="1">
      <alignment horizontal="right" vertical="top" wrapText="1" indent="1"/>
      <protection/>
    </xf>
    <xf numFmtId="14" fontId="23" fillId="0" borderId="0" xfId="0" applyNumberFormat="1" applyFont="1" applyAlignment="1" applyProtection="1">
      <alignment horizontal="right"/>
      <protection/>
    </xf>
    <xf numFmtId="14" fontId="51" fillId="0" borderId="64" xfId="0" applyNumberFormat="1" applyFont="1" applyBorder="1" applyAlignment="1" applyProtection="1">
      <alignment horizontal="right" vertical="center" wrapText="1"/>
      <protection/>
    </xf>
    <xf numFmtId="14" fontId="50" fillId="0" borderId="64" xfId="0" applyNumberFormat="1" applyFont="1" applyBorder="1" applyAlignment="1" applyProtection="1">
      <alignment horizontal="right" vertical="center" wrapText="1"/>
      <protection/>
    </xf>
    <xf numFmtId="14" fontId="51" fillId="0" borderId="42" xfId="0" applyNumberFormat="1" applyFont="1" applyBorder="1" applyAlignment="1" applyProtection="1">
      <alignment horizontal="right" vertical="center" wrapText="1"/>
      <protection/>
    </xf>
    <xf numFmtId="14" fontId="50" fillId="0" borderId="42" xfId="0" applyNumberFormat="1" applyFont="1" applyBorder="1" applyAlignment="1" applyProtection="1">
      <alignment horizontal="right" vertical="center"/>
      <protection/>
    </xf>
    <xf numFmtId="14" fontId="51" fillId="0" borderId="30" xfId="0" applyNumberFormat="1" applyFont="1" applyBorder="1" applyAlignment="1" applyProtection="1">
      <alignment horizontal="right" vertical="center" wrapText="1"/>
      <protection/>
    </xf>
    <xf numFmtId="14" fontId="50" fillId="0" borderId="30" xfId="0" applyNumberFormat="1" applyFont="1" applyBorder="1" applyAlignment="1" applyProtection="1">
      <alignment horizontal="right" vertical="center" wrapText="1"/>
      <protection/>
    </xf>
    <xf numFmtId="14" fontId="50" fillId="0" borderId="0" xfId="0" applyNumberFormat="1" applyFont="1" applyAlignment="1" applyProtection="1">
      <alignment horizontal="center" vertical="center" wrapText="1"/>
      <protection/>
    </xf>
    <xf numFmtId="14" fontId="91" fillId="45" borderId="27" xfId="0" applyNumberFormat="1" applyFont="1" applyFill="1" applyBorder="1" applyAlignment="1" applyProtection="1">
      <alignment horizontal="center" vertical="center"/>
      <protection/>
    </xf>
    <xf numFmtId="14" fontId="91" fillId="45" borderId="67" xfId="0" applyNumberFormat="1" applyFont="1" applyFill="1" applyBorder="1" applyAlignment="1" applyProtection="1">
      <alignment horizontal="center" vertical="center"/>
      <protection/>
    </xf>
    <xf numFmtId="0" fontId="7" fillId="36" borderId="27" xfId="57" applyFont="1" applyFill="1" applyBorder="1" applyAlignment="1" applyProtection="1">
      <alignment horizontal="center" vertical="center"/>
      <protection locked="0"/>
    </xf>
    <xf numFmtId="0" fontId="7" fillId="0" borderId="0" xfId="57" applyFont="1" applyAlignment="1">
      <alignment horizontal="right" vertical="center" indent="1"/>
      <protection/>
    </xf>
    <xf numFmtId="0" fontId="0" fillId="0" borderId="0" xfId="57" applyFont="1" applyAlignment="1">
      <alignment horizontal="right" wrapText="1" indent="1"/>
      <protection/>
    </xf>
    <xf numFmtId="0" fontId="14" fillId="40" borderId="73" xfId="57" applyFont="1" applyFill="1" applyBorder="1" applyAlignment="1">
      <alignment horizontal="center" vertical="center" wrapText="1"/>
      <protection/>
    </xf>
    <xf numFmtId="0" fontId="0" fillId="0" borderId="0" xfId="57" applyFont="1" applyAlignment="1">
      <alignment horizontal="right" indent="1"/>
      <protection/>
    </xf>
    <xf numFmtId="0" fontId="0" fillId="0" borderId="0" xfId="57" applyAlignment="1">
      <alignment horizontal="right" indent="1"/>
      <protection/>
    </xf>
    <xf numFmtId="0" fontId="0" fillId="0" borderId="0" xfId="57" applyFont="1" applyAlignment="1">
      <alignment horizontal="right" indent="1"/>
      <protection/>
    </xf>
    <xf numFmtId="0" fontId="0" fillId="0" borderId="0" xfId="57" applyFont="1" applyBorder="1" applyAlignment="1">
      <alignment horizontal="right" indent="1"/>
      <protection/>
    </xf>
    <xf numFmtId="0" fontId="16" fillId="0" borderId="0" xfId="57" applyFont="1" applyAlignment="1">
      <alignment horizontal="left" vertical="center" wrapText="1"/>
      <protection/>
    </xf>
    <xf numFmtId="0" fontId="7" fillId="42" borderId="27" xfId="57" applyFont="1" applyFill="1" applyBorder="1" applyAlignment="1">
      <alignment horizontal="center" vertical="center"/>
      <protection/>
    </xf>
    <xf numFmtId="0" fontId="8" fillId="0" borderId="42" xfId="57" applyFont="1" applyBorder="1" applyAlignment="1">
      <alignment horizontal="center" vertical="center"/>
      <protection/>
    </xf>
    <xf numFmtId="0" fontId="8" fillId="0" borderId="18" xfId="57" applyFont="1" applyBorder="1" applyAlignment="1">
      <alignment horizontal="center" vertical="center"/>
      <protection/>
    </xf>
    <xf numFmtId="0" fontId="8" fillId="0" borderId="14" xfId="57" applyFont="1" applyBorder="1" applyAlignment="1">
      <alignment horizontal="center" vertical="center"/>
      <protection/>
    </xf>
    <xf numFmtId="0" fontId="23" fillId="0" borderId="0" xfId="57" applyFont="1" applyAlignment="1">
      <alignment horizontal="right"/>
      <protection/>
    </xf>
    <xf numFmtId="0" fontId="90" fillId="0" borderId="0" xfId="57" applyFont="1" applyAlignment="1">
      <alignment horizontal="left" vertical="center" wrapText="1"/>
      <protection/>
    </xf>
    <xf numFmtId="0" fontId="27" fillId="0" borderId="0" xfId="57" applyFont="1" applyAlignment="1">
      <alignment horizontal="left" vertical="center" wrapText="1"/>
      <protection/>
    </xf>
    <xf numFmtId="0" fontId="0" fillId="0" borderId="0" xfId="57" applyFont="1" applyAlignment="1">
      <alignment horizontal="right" vertical="center" indent="1"/>
      <protection/>
    </xf>
    <xf numFmtId="0" fontId="0" fillId="0" borderId="92" xfId="57" applyFont="1" applyBorder="1" applyAlignment="1">
      <alignment horizontal="right" vertical="center" indent="1"/>
      <protection/>
    </xf>
    <xf numFmtId="0" fontId="13" fillId="0" borderId="0" xfId="57" applyFont="1" applyAlignment="1">
      <alignment horizontal="left" vertical="center" wrapText="1"/>
      <protection/>
    </xf>
    <xf numFmtId="0" fontId="13" fillId="0" borderId="26" xfId="57" applyFont="1" applyBorder="1" applyAlignment="1">
      <alignment horizontal="left" vertical="center" wrapText="1"/>
      <protection/>
    </xf>
    <xf numFmtId="14" fontId="3" fillId="0" borderId="0" xfId="0" applyNumberFormat="1" applyFont="1" applyAlignment="1">
      <alignment horizontal="right" vertical="center"/>
    </xf>
    <xf numFmtId="14" fontId="43" fillId="46" borderId="93" xfId="0" applyNumberFormat="1" applyFont="1" applyFill="1" applyBorder="1" applyAlignment="1">
      <alignment horizontal="center" vertical="center"/>
    </xf>
    <xf numFmtId="14" fontId="3" fillId="0" borderId="0" xfId="0" applyNumberFormat="1" applyFont="1" applyAlignment="1">
      <alignment horizontal="left" vertical="center" wrapText="1"/>
    </xf>
    <xf numFmtId="14" fontId="3" fillId="0" borderId="0" xfId="0" applyNumberFormat="1" applyFont="1" applyBorder="1" applyAlignment="1">
      <alignment horizontal="left" wrapText="1"/>
    </xf>
    <xf numFmtId="0" fontId="24" fillId="46" borderId="94" xfId="0" applyNumberFormat="1" applyFont="1" applyFill="1" applyBorder="1" applyAlignment="1" applyProtection="1">
      <alignment horizontal="center" vertical="center"/>
      <protection locked="0"/>
    </xf>
    <xf numFmtId="14" fontId="19" fillId="39" borderId="73" xfId="0" applyNumberFormat="1" applyFont="1" applyFill="1" applyBorder="1" applyAlignment="1">
      <alignment horizontal="center" vertical="center"/>
    </xf>
    <xf numFmtId="14" fontId="14" fillId="0" borderId="0" xfId="0" applyNumberFormat="1" applyFont="1" applyBorder="1" applyAlignment="1">
      <alignment horizontal="right" vertical="center" wrapText="1"/>
    </xf>
    <xf numFmtId="14" fontId="2" fillId="0" borderId="0" xfId="0" applyNumberFormat="1" applyFont="1" applyAlignment="1">
      <alignment horizontal="right" vertical="center"/>
    </xf>
    <xf numFmtId="14" fontId="28" fillId="42" borderId="73" xfId="0" applyNumberFormat="1" applyFont="1" applyFill="1" applyBorder="1" applyAlignment="1" applyProtection="1">
      <alignment horizontal="center" vertical="center"/>
      <protection/>
    </xf>
    <xf numFmtId="14" fontId="7" fillId="0" borderId="0" xfId="0" applyNumberFormat="1" applyFont="1" applyAlignment="1" applyProtection="1">
      <alignment vertical="top" wrapText="1"/>
      <protection/>
    </xf>
    <xf numFmtId="14" fontId="0" fillId="0" borderId="0" xfId="0" applyNumberFormat="1" applyFont="1" applyAlignment="1" applyProtection="1">
      <alignment vertical="top" wrapText="1"/>
      <protection/>
    </xf>
    <xf numFmtId="14" fontId="38" fillId="0" borderId="0" xfId="0" applyNumberFormat="1" applyFont="1" applyAlignment="1" applyProtection="1">
      <alignment horizontal="left"/>
      <protection/>
    </xf>
    <xf numFmtId="14" fontId="40" fillId="0" borderId="0" xfId="0" applyNumberFormat="1" applyFont="1" applyAlignment="1" applyProtection="1">
      <alignment horizontal="left"/>
      <protection/>
    </xf>
    <xf numFmtId="0" fontId="0" fillId="0" borderId="0" xfId="57" applyFont="1" applyAlignment="1" applyProtection="1">
      <alignment horizontal="right" vertical="center" indent="1"/>
      <protection/>
    </xf>
    <xf numFmtId="0" fontId="0" fillId="0" borderId="92" xfId="57" applyFont="1" applyBorder="1" applyAlignment="1" applyProtection="1">
      <alignment horizontal="right" vertical="center" indent="1"/>
      <protection/>
    </xf>
    <xf numFmtId="0" fontId="0" fillId="0" borderId="0" xfId="57" applyFont="1" applyAlignment="1" applyProtection="1">
      <alignment horizontal="right" vertical="center" wrapText="1" indent="1"/>
      <protection/>
    </xf>
    <xf numFmtId="0" fontId="0" fillId="0" borderId="92" xfId="57" applyFont="1" applyBorder="1" applyAlignment="1" applyProtection="1">
      <alignment horizontal="right" vertical="center" wrapText="1" indent="1"/>
      <protection/>
    </xf>
    <xf numFmtId="0" fontId="0" fillId="0" borderId="0" xfId="57" applyFont="1" applyAlignment="1" applyProtection="1">
      <alignment horizontal="right" vertical="center" indent="1"/>
      <protection/>
    </xf>
    <xf numFmtId="0" fontId="0" fillId="0" borderId="92" xfId="57" applyFont="1" applyBorder="1" applyAlignment="1" applyProtection="1">
      <alignment horizontal="right" vertical="center" indent="1"/>
      <protection/>
    </xf>
    <xf numFmtId="0" fontId="58" fillId="0" borderId="0" xfId="57" applyFont="1" applyAlignment="1" applyProtection="1">
      <alignment horizontal="left" wrapText="1"/>
      <protection/>
    </xf>
    <xf numFmtId="0" fontId="6" fillId="0" borderId="0" xfId="57" applyFont="1" applyAlignment="1" applyProtection="1">
      <alignment horizontal="left" wrapText="1"/>
      <protection/>
    </xf>
    <xf numFmtId="0" fontId="0" fillId="0" borderId="0" xfId="57" applyFont="1" applyAlignment="1" applyProtection="1">
      <alignment horizontal="right" vertical="center" indent="2"/>
      <protection/>
    </xf>
    <xf numFmtId="0" fontId="16" fillId="0" borderId="0" xfId="57" applyFont="1" applyAlignment="1" applyProtection="1">
      <alignment horizontal="left" vertical="center" wrapText="1"/>
      <protection/>
    </xf>
    <xf numFmtId="0" fontId="14" fillId="0" borderId="0" xfId="57" applyFont="1" applyAlignment="1" applyProtection="1">
      <alignment horizontal="center" vertical="center"/>
      <protection/>
    </xf>
    <xf numFmtId="0" fontId="8" fillId="0" borderId="42" xfId="57" applyFont="1" applyBorder="1" applyAlignment="1" applyProtection="1">
      <alignment horizontal="center" vertical="center"/>
      <protection/>
    </xf>
    <xf numFmtId="0" fontId="8" fillId="0" borderId="18" xfId="57" applyFont="1" applyBorder="1" applyAlignment="1" applyProtection="1">
      <alignment horizontal="center" vertical="center"/>
      <protection/>
    </xf>
    <xf numFmtId="0" fontId="50" fillId="0" borderId="0" xfId="57" applyNumberFormat="1" applyFont="1" applyFill="1" applyBorder="1" applyAlignment="1" applyProtection="1">
      <alignment horizontal="center" vertical="center"/>
      <protection/>
    </xf>
    <xf numFmtId="0" fontId="0" fillId="0" borderId="0" xfId="57" applyFont="1" applyBorder="1" applyAlignment="1" applyProtection="1">
      <alignment horizontal="right" vertical="center" wrapText="1" indent="1"/>
      <protection/>
    </xf>
    <xf numFmtId="0" fontId="14" fillId="36" borderId="73" xfId="57" applyFont="1" applyFill="1" applyBorder="1" applyAlignment="1" applyProtection="1">
      <alignment horizontal="center" vertical="center" wrapText="1"/>
      <protection/>
    </xf>
    <xf numFmtId="0" fontId="0" fillId="42" borderId="27" xfId="57" applyFill="1" applyBorder="1" applyAlignment="1" applyProtection="1">
      <alignment horizontal="center"/>
      <protection locked="0"/>
    </xf>
    <xf numFmtId="0" fontId="94" fillId="0" borderId="0" xfId="57" applyFont="1" applyFill="1" applyBorder="1" applyAlignment="1" applyProtection="1">
      <alignment horizontal="right" vertical="center" wrapText="1" indent="1"/>
      <protection/>
    </xf>
    <xf numFmtId="0" fontId="97" fillId="0" borderId="0" xfId="57" applyFont="1" applyAlignment="1" applyProtection="1">
      <alignment horizontal="left" vertical="center" wrapText="1" indent="1"/>
      <protection/>
    </xf>
    <xf numFmtId="0" fontId="70" fillId="0" borderId="84" xfId="57" applyFont="1" applyBorder="1" applyAlignment="1" applyProtection="1">
      <alignment horizontal="center" vertical="center"/>
      <protection/>
    </xf>
    <xf numFmtId="0" fontId="70" fillId="0" borderId="85" xfId="57" applyFont="1" applyBorder="1" applyAlignment="1" applyProtection="1">
      <alignment horizontal="center" vertical="center"/>
      <protection/>
    </xf>
    <xf numFmtId="0" fontId="51" fillId="42" borderId="27" xfId="57" applyFont="1" applyFill="1" applyBorder="1" applyAlignment="1" applyProtection="1">
      <alignment horizontal="center" vertical="center"/>
      <protection/>
    </xf>
    <xf numFmtId="0" fontId="50" fillId="0" borderId="0" xfId="57" applyFont="1" applyAlignment="1" applyProtection="1">
      <alignment horizontal="right" vertical="center" indent="1"/>
      <protection/>
    </xf>
    <xf numFmtId="0" fontId="50" fillId="0" borderId="92" xfId="57" applyFont="1" applyBorder="1" applyAlignment="1" applyProtection="1">
      <alignment horizontal="right" vertical="center" indent="1"/>
      <protection/>
    </xf>
    <xf numFmtId="0" fontId="50" fillId="0" borderId="0" xfId="57" applyFont="1" applyAlignment="1" applyProtection="1">
      <alignment horizontal="right" vertical="center" wrapText="1" indent="1"/>
      <protection/>
    </xf>
    <xf numFmtId="0" fontId="50" fillId="0" borderId="92" xfId="57" applyFont="1" applyBorder="1" applyAlignment="1" applyProtection="1">
      <alignment horizontal="right" vertical="center" wrapText="1" indent="1"/>
      <protection/>
    </xf>
    <xf numFmtId="0" fontId="50" fillId="0" borderId="0" xfId="57" applyFont="1" applyAlignment="1" applyProtection="1">
      <alignment horizontal="right" vertical="center" indent="2"/>
      <protection/>
    </xf>
    <xf numFmtId="0" fontId="50" fillId="0" borderId="0" xfId="57" applyFont="1" applyBorder="1" applyAlignment="1" applyProtection="1">
      <alignment horizontal="right" vertical="center" wrapText="1" indent="1"/>
      <protection/>
    </xf>
    <xf numFmtId="14" fontId="51" fillId="0" borderId="95" xfId="0" applyFont="1" applyBorder="1" applyAlignment="1">
      <alignment horizontal="left" vertical="center" indent="1"/>
    </xf>
    <xf numFmtId="14" fontId="54" fillId="0" borderId="30" xfId="0" applyFont="1" applyBorder="1" applyAlignment="1">
      <alignment horizontal="center" vertical="center"/>
    </xf>
    <xf numFmtId="14" fontId="51" fillId="0" borderId="42" xfId="0" applyFont="1" applyBorder="1" applyAlignment="1">
      <alignment horizontal="left" vertical="center" wrapText="1" indent="1"/>
    </xf>
    <xf numFmtId="14" fontId="50" fillId="0" borderId="84" xfId="0" applyFont="1" applyBorder="1" applyAlignment="1">
      <alignment horizontal="left" vertical="center" wrapText="1" indent="1"/>
    </xf>
    <xf numFmtId="0" fontId="23" fillId="0" borderId="0" xfId="57" applyFont="1" applyAlignment="1" applyProtection="1">
      <alignment horizontal="right" wrapText="1"/>
      <protection/>
    </xf>
    <xf numFmtId="14" fontId="15" fillId="39" borderId="73" xfId="0" applyFont="1" applyFill="1" applyBorder="1" applyAlignment="1">
      <alignment horizontal="center" vertical="center"/>
    </xf>
    <xf numFmtId="14" fontId="58" fillId="0" borderId="0" xfId="0" applyFont="1" applyAlignment="1">
      <alignment horizontal="left" vertical="center" wrapText="1" indent="1"/>
    </xf>
    <xf numFmtId="14" fontId="48" fillId="39" borderId="27" xfId="0" applyFont="1" applyFill="1" applyBorder="1" applyAlignment="1" applyProtection="1">
      <alignment horizontal="center" vertical="center" wrapText="1"/>
      <protection locked="0"/>
    </xf>
    <xf numFmtId="14" fontId="51" fillId="0" borderId="42" xfId="0" applyFont="1" applyBorder="1" applyAlignment="1">
      <alignment horizontal="left" vertical="center" indent="1"/>
    </xf>
    <xf numFmtId="14" fontId="51" fillId="0" borderId="84" xfId="0" applyFont="1" applyBorder="1" applyAlignment="1">
      <alignment horizontal="left" vertical="center" wrapText="1" indent="1"/>
    </xf>
    <xf numFmtId="14" fontId="51" fillId="0" borderId="96" xfId="0" applyFont="1" applyBorder="1" applyAlignment="1">
      <alignment horizontal="left" vertical="center" wrapText="1" indent="1"/>
    </xf>
    <xf numFmtId="14" fontId="51" fillId="0" borderId="47" xfId="0" applyFont="1" applyBorder="1" applyAlignment="1">
      <alignment horizontal="left" vertical="center" indent="1"/>
    </xf>
    <xf numFmtId="14" fontId="50" fillId="0" borderId="47" xfId="0" applyFont="1" applyBorder="1" applyAlignment="1">
      <alignment horizontal="left" vertical="center" wrapText="1" indent="1"/>
    </xf>
    <xf numFmtId="14" fontId="51" fillId="0" borderId="96" xfId="0" applyFont="1" applyBorder="1" applyAlignment="1">
      <alignment horizontal="left" vertical="center" indent="1"/>
    </xf>
    <xf numFmtId="14" fontId="15" fillId="41" borderId="73" xfId="0" applyFont="1" applyFill="1" applyBorder="1" applyAlignment="1">
      <alignment horizontal="center" vertical="center" wrapText="1"/>
    </xf>
    <xf numFmtId="14" fontId="48" fillId="41" borderId="27" xfId="0" applyFont="1" applyFill="1" applyBorder="1" applyAlignment="1" applyProtection="1">
      <alignment horizontal="center" vertical="center" wrapText="1"/>
      <protection locked="0"/>
    </xf>
    <xf numFmtId="14" fontId="63" fillId="43" borderId="44" xfId="0" applyFont="1" applyFill="1" applyBorder="1" applyAlignment="1" applyProtection="1">
      <alignment horizontal="left" vertical="center" wrapText="1" indent="1"/>
      <protection/>
    </xf>
    <xf numFmtId="14" fontId="48" fillId="48" borderId="27" xfId="0" applyFont="1" applyFill="1" applyBorder="1" applyAlignment="1" applyProtection="1">
      <alignment horizontal="center" vertical="center" wrapText="1"/>
      <protection locked="0"/>
    </xf>
    <xf numFmtId="14" fontId="88" fillId="0" borderId="30" xfId="0" applyFont="1" applyBorder="1" applyAlignment="1" applyProtection="1">
      <alignment horizontal="center" vertical="center"/>
      <protection/>
    </xf>
    <xf numFmtId="14" fontId="63" fillId="43" borderId="97" xfId="0" applyFont="1" applyFill="1" applyBorder="1" applyAlignment="1" applyProtection="1">
      <alignment horizontal="left" vertical="center" wrapText="1" indent="1"/>
      <protection/>
    </xf>
    <xf numFmtId="14" fontId="68" fillId="48" borderId="73" xfId="0" applyFont="1" applyFill="1" applyBorder="1" applyAlignment="1" applyProtection="1">
      <alignment horizontal="center" vertical="center"/>
      <protection/>
    </xf>
    <xf numFmtId="14" fontId="0" fillId="0" borderId="26" xfId="0" applyBorder="1" applyAlignment="1" applyProtection="1">
      <alignment horizontal="center"/>
      <protection/>
    </xf>
    <xf numFmtId="14" fontId="17" fillId="49" borderId="98" xfId="0" applyNumberFormat="1" applyFont="1" applyFill="1" applyBorder="1" applyAlignment="1" applyProtection="1">
      <alignment horizontal="center" vertical="center" wrapText="1"/>
      <protection locked="0"/>
    </xf>
    <xf numFmtId="14" fontId="17" fillId="49" borderId="99" xfId="0" applyNumberFormat="1" applyFont="1" applyFill="1" applyBorder="1" applyAlignment="1" applyProtection="1">
      <alignment horizontal="center" vertical="center" wrapText="1"/>
      <protection locked="0"/>
    </xf>
    <xf numFmtId="14" fontId="17" fillId="49" borderId="100" xfId="0" applyNumberFormat="1" applyFont="1" applyFill="1" applyBorder="1" applyAlignment="1" applyProtection="1">
      <alignment horizontal="center" vertical="center" wrapText="1"/>
      <protection locked="0"/>
    </xf>
    <xf numFmtId="14" fontId="17" fillId="49" borderId="101" xfId="0" applyNumberFormat="1" applyFont="1" applyFill="1" applyBorder="1" applyAlignment="1" applyProtection="1">
      <alignment horizontal="center" vertical="center" wrapText="1"/>
      <protection locked="0"/>
    </xf>
    <xf numFmtId="14" fontId="34" fillId="48" borderId="73" xfId="0" applyFont="1" applyFill="1" applyBorder="1" applyAlignment="1" applyProtection="1">
      <alignment horizontal="center" vertical="center" wrapText="1"/>
      <protection/>
    </xf>
    <xf numFmtId="1" fontId="64" fillId="39" borderId="10" xfId="0" applyNumberFormat="1" applyFont="1" applyFill="1" applyBorder="1" applyAlignment="1" applyProtection="1">
      <alignment horizontal="center" vertical="center" wrapText="1"/>
      <protection/>
    </xf>
    <xf numFmtId="1" fontId="64" fillId="39" borderId="70" xfId="0" applyNumberFormat="1" applyFont="1" applyFill="1" applyBorder="1" applyAlignment="1" applyProtection="1">
      <alignment horizontal="center" vertical="center" wrapText="1"/>
      <protection/>
    </xf>
    <xf numFmtId="14" fontId="67" fillId="48" borderId="10" xfId="0" applyFont="1" applyFill="1" applyBorder="1" applyAlignment="1" applyProtection="1">
      <alignment horizontal="center" vertical="center"/>
      <protection/>
    </xf>
    <xf numFmtId="14" fontId="67" fillId="48" borderId="70" xfId="0" applyFont="1" applyFill="1" applyBorder="1" applyAlignment="1" applyProtection="1">
      <alignment horizontal="center" vertical="center"/>
      <protection/>
    </xf>
    <xf numFmtId="0" fontId="66" fillId="0" borderId="30" xfId="0" applyNumberFormat="1" applyFont="1" applyBorder="1" applyAlignment="1" applyProtection="1">
      <alignment horizontal="left" vertical="top" wrapText="1" indent="1"/>
      <protection/>
    </xf>
    <xf numFmtId="0" fontId="18" fillId="0" borderId="30" xfId="0" applyNumberFormat="1" applyFont="1" applyBorder="1" applyAlignment="1" applyProtection="1">
      <alignment horizontal="left" vertical="top" indent="1"/>
      <protection/>
    </xf>
    <xf numFmtId="14" fontId="65" fillId="43" borderId="45" xfId="0" applyFont="1" applyFill="1" applyBorder="1" applyAlignment="1" applyProtection="1">
      <alignment horizontal="left" vertical="center" wrapText="1" indent="1"/>
      <protection/>
    </xf>
    <xf numFmtId="14" fontId="58" fillId="0" borderId="0" xfId="0" applyFont="1" applyAlignment="1" applyProtection="1">
      <alignment horizontal="left" vertical="top" wrapText="1" indent="1"/>
      <protection/>
    </xf>
    <xf numFmtId="14" fontId="6" fillId="0" borderId="0" xfId="0" applyFont="1" applyAlignment="1" applyProtection="1">
      <alignment horizontal="left" vertical="top" wrapText="1" indent="1"/>
      <protection/>
    </xf>
    <xf numFmtId="14" fontId="73" fillId="0" borderId="0" xfId="0" applyFont="1" applyAlignment="1" applyProtection="1">
      <alignment horizontal="right"/>
      <protection/>
    </xf>
    <xf numFmtId="14" fontId="17" fillId="49" borderId="102" xfId="0" applyNumberFormat="1" applyFont="1" applyFill="1" applyBorder="1" applyAlignment="1" applyProtection="1">
      <alignment horizontal="center" vertical="center" wrapText="1"/>
      <protection locked="0"/>
    </xf>
    <xf numFmtId="14" fontId="17" fillId="49" borderId="103" xfId="0" applyNumberFormat="1" applyFont="1" applyFill="1" applyBorder="1" applyAlignment="1" applyProtection="1">
      <alignment horizontal="center" vertical="center" wrapText="1"/>
      <protection locked="0"/>
    </xf>
    <xf numFmtId="14" fontId="17" fillId="49" borderId="72" xfId="0" applyNumberFormat="1" applyFont="1" applyFill="1" applyBorder="1" applyAlignment="1" applyProtection="1">
      <alignment horizontal="center" vertical="center" wrapText="1"/>
      <protection locked="0"/>
    </xf>
    <xf numFmtId="14" fontId="17" fillId="49" borderId="104" xfId="0" applyNumberFormat="1" applyFont="1" applyFill="1" applyBorder="1" applyAlignment="1" applyProtection="1">
      <alignment horizontal="center" vertical="center" wrapText="1"/>
      <protection locked="0"/>
    </xf>
    <xf numFmtId="14" fontId="17" fillId="49" borderId="70" xfId="0" applyNumberFormat="1" applyFont="1" applyFill="1" applyBorder="1" applyAlignment="1" applyProtection="1">
      <alignment horizontal="center" vertical="center" wrapText="1"/>
      <protection locked="0"/>
    </xf>
    <xf numFmtId="14" fontId="17" fillId="49" borderId="27"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T Calc" xfId="57"/>
    <cellStyle name="Note" xfId="58"/>
    <cellStyle name="Output" xfId="59"/>
    <cellStyle name="Percent" xfId="60"/>
    <cellStyle name="Title" xfId="61"/>
    <cellStyle name="Total" xfId="62"/>
    <cellStyle name="Warning Text" xfId="63"/>
  </cellStyles>
  <dxfs count="12">
    <dxf>
      <font>
        <b val="0"/>
        <i val="0"/>
        <color indexed="10"/>
      </font>
    </dxf>
    <dxf>
      <font>
        <strike val="0"/>
      </font>
      <fill>
        <patternFill>
          <bgColor indexed="10"/>
        </patternFill>
      </fill>
    </dxf>
    <dxf>
      <font>
        <color indexed="10"/>
      </font>
    </dxf>
    <dxf>
      <font>
        <b val="0"/>
        <i val="0"/>
        <color indexed="10"/>
      </font>
    </dxf>
    <dxf>
      <font>
        <b val="0"/>
        <i val="0"/>
        <color indexed="10"/>
      </font>
    </dxf>
    <dxf>
      <font>
        <color indexed="10"/>
      </font>
    </dxf>
    <dxf>
      <font>
        <b/>
        <i val="0"/>
        <color indexed="10"/>
      </font>
    </dxf>
    <dxf>
      <font>
        <color indexed="10"/>
      </font>
    </dxf>
    <dxf>
      <font>
        <b val="0"/>
        <i val="0"/>
        <color indexed="10"/>
      </font>
    </dxf>
    <dxf>
      <font>
        <b val="0"/>
        <i val="0"/>
        <color indexed="10"/>
      </font>
    </dxf>
    <dxf>
      <font>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8"/>
  </sheetPr>
  <dimension ref="B2:D63"/>
  <sheetViews>
    <sheetView showGridLines="0" showRowColHeaders="0" tabSelected="1" zoomScalePageLayoutView="0" workbookViewId="0" topLeftCell="A1">
      <selection activeCell="E32" sqref="E32"/>
    </sheetView>
  </sheetViews>
  <sheetFormatPr defaultColWidth="9.140625" defaultRowHeight="12.75"/>
  <cols>
    <col min="1" max="2" width="9.140625" style="138" customWidth="1"/>
    <col min="3" max="3" width="100.8515625" style="138" customWidth="1"/>
    <col min="4" max="16384" width="9.140625" style="138" customWidth="1"/>
  </cols>
  <sheetData>
    <row r="1" ht="24.75" customHeight="1" thickBot="1"/>
    <row r="2" spans="2:4" ht="51.75" customHeight="1" thickTop="1">
      <c r="B2" s="201"/>
      <c r="C2" s="196" t="s">
        <v>34</v>
      </c>
      <c r="D2" s="197"/>
    </row>
    <row r="3" spans="2:4" ht="9" customHeight="1" thickBot="1">
      <c r="B3" s="202"/>
      <c r="C3" s="134"/>
      <c r="D3" s="198"/>
    </row>
    <row r="4" spans="2:4" ht="172.5" customHeight="1" thickTop="1">
      <c r="B4" s="202"/>
      <c r="C4" s="135" t="s">
        <v>203</v>
      </c>
      <c r="D4" s="198"/>
    </row>
    <row r="5" spans="2:4" ht="11.25" customHeight="1">
      <c r="B5" s="202"/>
      <c r="C5" s="136"/>
      <c r="D5" s="198"/>
    </row>
    <row r="6" spans="2:4" ht="24" customHeight="1">
      <c r="B6" s="202"/>
      <c r="C6" s="287" t="s">
        <v>168</v>
      </c>
      <c r="D6" s="198"/>
    </row>
    <row r="7" spans="2:4" ht="13.5" customHeight="1">
      <c r="B7" s="202"/>
      <c r="C7" s="136"/>
      <c r="D7" s="198"/>
    </row>
    <row r="8" spans="2:4" ht="72" customHeight="1">
      <c r="B8" s="202"/>
      <c r="C8" s="137" t="s">
        <v>5</v>
      </c>
      <c r="D8" s="198"/>
    </row>
    <row r="9" spans="2:4" ht="70.5" customHeight="1">
      <c r="B9" s="202"/>
      <c r="C9" s="137" t="s">
        <v>41</v>
      </c>
      <c r="D9" s="198"/>
    </row>
    <row r="10" spans="2:4" ht="48.75" customHeight="1">
      <c r="B10" s="202"/>
      <c r="C10" s="137" t="s">
        <v>127</v>
      </c>
      <c r="D10" s="198"/>
    </row>
    <row r="11" spans="2:4" ht="82.5" customHeight="1">
      <c r="B11" s="202"/>
      <c r="C11" s="137" t="s">
        <v>141</v>
      </c>
      <c r="D11" s="198"/>
    </row>
    <row r="12" spans="2:4" ht="72.75" customHeight="1">
      <c r="B12" s="202"/>
      <c r="C12" s="137" t="s">
        <v>22</v>
      </c>
      <c r="D12" s="198"/>
    </row>
    <row r="13" spans="2:4" ht="47.25" customHeight="1">
      <c r="B13" s="202"/>
      <c r="C13" s="137" t="s">
        <v>39</v>
      </c>
      <c r="D13" s="198"/>
    </row>
    <row r="14" spans="2:4" ht="60.75" customHeight="1">
      <c r="B14" s="202"/>
      <c r="C14" s="137" t="s">
        <v>40</v>
      </c>
      <c r="D14" s="198"/>
    </row>
    <row r="15" spans="2:4" ht="69" customHeight="1">
      <c r="B15" s="202"/>
      <c r="C15" s="137" t="s">
        <v>128</v>
      </c>
      <c r="D15" s="198"/>
    </row>
    <row r="16" spans="2:4" ht="90.75" customHeight="1">
      <c r="B16" s="202"/>
      <c r="C16" s="137" t="s">
        <v>142</v>
      </c>
      <c r="D16" s="198"/>
    </row>
    <row r="17" spans="2:4" ht="36.75" customHeight="1">
      <c r="B17" s="202"/>
      <c r="C17" s="137" t="s">
        <v>33</v>
      </c>
      <c r="D17" s="198"/>
    </row>
    <row r="18" spans="2:4" ht="90" customHeight="1">
      <c r="B18" s="202"/>
      <c r="C18" s="137" t="s">
        <v>2</v>
      </c>
      <c r="D18" s="198"/>
    </row>
    <row r="19" spans="2:4" ht="81.75" customHeight="1">
      <c r="B19" s="202"/>
      <c r="C19" s="135" t="s">
        <v>3</v>
      </c>
      <c r="D19" s="198"/>
    </row>
    <row r="20" spans="2:4" ht="84" customHeight="1">
      <c r="B20" s="202"/>
      <c r="C20" s="137" t="s">
        <v>135</v>
      </c>
      <c r="D20" s="198"/>
    </row>
    <row r="21" spans="2:4" ht="60" customHeight="1">
      <c r="B21" s="202"/>
      <c r="C21" s="137" t="s">
        <v>136</v>
      </c>
      <c r="D21" s="198"/>
    </row>
    <row r="22" spans="2:4" ht="43.5" customHeight="1">
      <c r="B22" s="202"/>
      <c r="C22" s="137" t="s">
        <v>156</v>
      </c>
      <c r="D22" s="198"/>
    </row>
    <row r="23" spans="2:4" ht="16.5" customHeight="1">
      <c r="B23" s="202"/>
      <c r="C23" s="135"/>
      <c r="D23" s="198"/>
    </row>
    <row r="24" spans="2:4" ht="88.5" customHeight="1">
      <c r="B24" s="202"/>
      <c r="C24" s="298" t="s">
        <v>1</v>
      </c>
      <c r="D24" s="198"/>
    </row>
    <row r="25" spans="2:4" ht="10.5" customHeight="1">
      <c r="B25" s="202"/>
      <c r="C25" s="135"/>
      <c r="D25" s="198"/>
    </row>
    <row r="26" spans="2:4" ht="8.25" customHeight="1">
      <c r="B26" s="202"/>
      <c r="C26" s="135"/>
      <c r="D26" s="198"/>
    </row>
    <row r="27" spans="2:4" ht="13.5" thickBot="1">
      <c r="B27" s="203"/>
      <c r="C27" s="199"/>
      <c r="D27" s="200"/>
    </row>
    <row r="28" spans="2:4" ht="27" customHeight="1" thickBot="1" thickTop="1">
      <c r="B28" s="175"/>
      <c r="C28" s="135"/>
      <c r="D28" s="175"/>
    </row>
    <row r="29" spans="2:4" ht="25.5" customHeight="1">
      <c r="B29" s="288"/>
      <c r="C29" s="289"/>
      <c r="D29" s="290"/>
    </row>
    <row r="30" spans="2:4" ht="23.25" customHeight="1" thickBot="1">
      <c r="B30" s="291"/>
      <c r="C30" s="299" t="s">
        <v>169</v>
      </c>
      <c r="D30" s="292"/>
    </row>
    <row r="31" spans="2:4" ht="13.5" customHeight="1">
      <c r="B31" s="291"/>
      <c r="C31" s="204"/>
      <c r="D31" s="292"/>
    </row>
    <row r="32" spans="2:4" ht="168.75" customHeight="1">
      <c r="B32" s="291"/>
      <c r="C32" s="195" t="s">
        <v>6</v>
      </c>
      <c r="D32" s="293"/>
    </row>
    <row r="33" spans="2:4" ht="209.25" customHeight="1">
      <c r="B33" s="294"/>
      <c r="C33" s="215" t="s">
        <v>7</v>
      </c>
      <c r="D33" s="292"/>
    </row>
    <row r="34" spans="2:4" ht="203.25" customHeight="1" thickBot="1">
      <c r="B34" s="295"/>
      <c r="C34" s="296" t="s">
        <v>0</v>
      </c>
      <c r="D34" s="297"/>
    </row>
    <row r="35" ht="12.75">
      <c r="C35" s="139"/>
    </row>
    <row r="36" ht="12.75">
      <c r="C36" s="139"/>
    </row>
    <row r="37" ht="12.75">
      <c r="C37" s="139"/>
    </row>
    <row r="38" ht="12.75">
      <c r="C38" s="139"/>
    </row>
    <row r="39" ht="12.75">
      <c r="C39" s="139"/>
    </row>
    <row r="40" ht="12.75">
      <c r="C40" s="139"/>
    </row>
    <row r="41" ht="12.75">
      <c r="C41" s="139"/>
    </row>
    <row r="42" ht="12.75">
      <c r="C42" s="139"/>
    </row>
    <row r="43" ht="12.75">
      <c r="C43" s="139"/>
    </row>
    <row r="44" ht="12.75">
      <c r="C44" s="139"/>
    </row>
    <row r="45" ht="12.75">
      <c r="C45" s="139"/>
    </row>
    <row r="46" ht="12.75">
      <c r="C46" s="139"/>
    </row>
    <row r="47" ht="12.75">
      <c r="C47" s="139"/>
    </row>
    <row r="48" ht="12.75">
      <c r="C48" s="140"/>
    </row>
    <row r="49" ht="12.75">
      <c r="C49" s="140"/>
    </row>
    <row r="50" ht="12.75">
      <c r="C50" s="140"/>
    </row>
    <row r="51" ht="12.75">
      <c r="C51" s="140"/>
    </row>
    <row r="52" ht="12.75">
      <c r="C52" s="140"/>
    </row>
    <row r="53" ht="12.75">
      <c r="C53" s="140"/>
    </row>
    <row r="54" ht="12.75">
      <c r="C54" s="141"/>
    </row>
    <row r="55" ht="12.75">
      <c r="C55" s="141"/>
    </row>
    <row r="56" ht="12.75">
      <c r="C56" s="141"/>
    </row>
    <row r="57" ht="12.75">
      <c r="C57" s="141"/>
    </row>
    <row r="58" ht="12.75">
      <c r="C58" s="141"/>
    </row>
    <row r="59" ht="12.75">
      <c r="C59" s="141"/>
    </row>
    <row r="60" ht="12.75">
      <c r="C60" s="141"/>
    </row>
    <row r="61" ht="12.75">
      <c r="C61" s="141"/>
    </row>
    <row r="62" ht="12.75">
      <c r="C62" s="141"/>
    </row>
    <row r="63" ht="12.75">
      <c r="C63" s="141"/>
    </row>
  </sheetData>
  <sheetProtection sheet="1" objects="1" scenarios="1" selectLockedCells="1" selectUnlockedCells="1"/>
  <printOptions horizontalCentered="1"/>
  <pageMargins left="0.75" right="0.75" top="1" bottom="0.93" header="0.5" footer="0.5"/>
  <pageSetup horizontalDpi="600" verticalDpi="600" orientation="portrait" scale="65"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2:I225"/>
  <sheetViews>
    <sheetView showGridLines="0" showRowColHeaders="0" zoomScalePageLayoutView="0" workbookViewId="0" topLeftCell="A1">
      <selection activeCell="C4" sqref="C4:D4"/>
    </sheetView>
  </sheetViews>
  <sheetFormatPr defaultColWidth="9.140625" defaultRowHeight="12.75"/>
  <cols>
    <col min="1" max="1" width="11.28125" style="55" customWidth="1"/>
    <col min="2" max="3" width="24.7109375" style="55" customWidth="1"/>
    <col min="4" max="4" width="18.57421875" style="55" customWidth="1"/>
    <col min="5" max="5" width="4.7109375" style="55" customWidth="1"/>
    <col min="6" max="6" width="13.28125" style="55" customWidth="1"/>
    <col min="7" max="7" width="10.7109375" style="55" customWidth="1"/>
    <col min="8" max="8" width="10.00390625" style="55" customWidth="1"/>
    <col min="9" max="9" width="10.8515625" style="55" customWidth="1"/>
    <col min="10" max="16384" width="9.140625" style="55" customWidth="1"/>
  </cols>
  <sheetData>
    <row r="1" ht="13.5" customHeight="1" thickBot="1"/>
    <row r="2" spans="2:9" ht="27.75" customHeight="1" thickBot="1">
      <c r="B2" s="407" t="s">
        <v>109</v>
      </c>
      <c r="C2" s="407"/>
      <c r="D2" s="407"/>
      <c r="E2" s="108"/>
      <c r="F2" s="402"/>
      <c r="G2" s="402"/>
      <c r="H2" s="402"/>
      <c r="I2" s="402"/>
    </row>
    <row r="3" ht="6" customHeight="1"/>
    <row r="4" spans="2:4" ht="24.75" customHeight="1">
      <c r="B4" s="256" t="s">
        <v>8</v>
      </c>
      <c r="C4" s="408"/>
      <c r="D4" s="408"/>
    </row>
    <row r="5" ht="9.75" customHeight="1" thickBot="1"/>
    <row r="6" spans="2:4" ht="34.5" customHeight="1" thickBot="1" thickTop="1">
      <c r="B6" s="401" t="s">
        <v>110</v>
      </c>
      <c r="C6" s="401"/>
      <c r="D6" s="133"/>
    </row>
    <row r="7" ht="9.75" customHeight="1" thickBot="1" thickTop="1"/>
    <row r="8" spans="2:9" ht="30.75" customHeight="1" thickBot="1">
      <c r="B8" s="401" t="s">
        <v>103</v>
      </c>
      <c r="C8" s="401"/>
      <c r="D8" s="156"/>
      <c r="F8" s="405"/>
      <c r="G8" s="405"/>
      <c r="H8" s="405"/>
      <c r="I8" s="176"/>
    </row>
    <row r="9" spans="6:8" ht="9" customHeight="1">
      <c r="F9" s="405"/>
      <c r="G9" s="405"/>
      <c r="H9" s="405"/>
    </row>
    <row r="10" spans="2:5" ht="22.5" customHeight="1">
      <c r="B10" s="302" t="s">
        <v>146</v>
      </c>
      <c r="C10" s="302"/>
      <c r="D10" s="302"/>
      <c r="E10" s="109"/>
    </row>
    <row r="11" spans="2:4" ht="29.25" customHeight="1">
      <c r="B11" s="97" t="s">
        <v>101</v>
      </c>
      <c r="C11" s="98" t="s">
        <v>102</v>
      </c>
      <c r="D11" s="96" t="s">
        <v>104</v>
      </c>
    </row>
    <row r="12" spans="2:4" ht="13.5" customHeight="1">
      <c r="B12" s="44"/>
      <c r="C12" s="45"/>
      <c r="D12" s="61">
        <f aca="true" t="shared" si="0" ref="D12:D19">IF(B12&gt;0,DATEDIF(B12,C12,"d"),)</f>
        <v>0</v>
      </c>
    </row>
    <row r="13" spans="2:4" ht="13.5" customHeight="1">
      <c r="B13" s="44"/>
      <c r="C13" s="45"/>
      <c r="D13" s="61">
        <f t="shared" si="0"/>
        <v>0</v>
      </c>
    </row>
    <row r="14" spans="2:4" ht="13.5" customHeight="1">
      <c r="B14" s="44"/>
      <c r="C14" s="45"/>
      <c r="D14" s="61">
        <f t="shared" si="0"/>
        <v>0</v>
      </c>
    </row>
    <row r="15" spans="2:4" ht="13.5" customHeight="1">
      <c r="B15" s="44"/>
      <c r="C15" s="45"/>
      <c r="D15" s="61">
        <f t="shared" si="0"/>
        <v>0</v>
      </c>
    </row>
    <row r="16" spans="2:4" ht="13.5" customHeight="1">
      <c r="B16" s="44"/>
      <c r="C16" s="45"/>
      <c r="D16" s="61">
        <f t="shared" si="0"/>
        <v>0</v>
      </c>
    </row>
    <row r="17" spans="2:4" ht="13.5" customHeight="1">
      <c r="B17" s="44"/>
      <c r="C17" s="45"/>
      <c r="D17" s="61">
        <f t="shared" si="0"/>
        <v>0</v>
      </c>
    </row>
    <row r="18" spans="2:4" ht="13.5" customHeight="1">
      <c r="B18" s="44"/>
      <c r="C18" s="45"/>
      <c r="D18" s="61">
        <f t="shared" si="0"/>
        <v>0</v>
      </c>
    </row>
    <row r="19" spans="2:4" ht="13.5" customHeight="1">
      <c r="B19" s="46"/>
      <c r="C19" s="47"/>
      <c r="D19" s="61">
        <f t="shared" si="0"/>
        <v>0</v>
      </c>
    </row>
    <row r="20" spans="2:4" ht="18" customHeight="1">
      <c r="B20" s="312" t="s">
        <v>62</v>
      </c>
      <c r="C20" s="313"/>
      <c r="D20" s="68">
        <f>SUM(D12:D19)</f>
        <v>0</v>
      </c>
    </row>
    <row r="21" spans="2:8" ht="22.5" customHeight="1">
      <c r="B21" s="302" t="s">
        <v>153</v>
      </c>
      <c r="C21" s="302"/>
      <c r="D21" s="302"/>
      <c r="F21" s="155"/>
      <c r="G21" s="155"/>
      <c r="H21" s="152"/>
    </row>
    <row r="22" spans="2:8" ht="28.5" customHeight="1">
      <c r="B22" s="97" t="s">
        <v>101</v>
      </c>
      <c r="C22" s="98" t="s">
        <v>102</v>
      </c>
      <c r="D22" s="157" t="s">
        <v>144</v>
      </c>
      <c r="F22" s="155"/>
      <c r="G22" s="155"/>
      <c r="H22" s="152"/>
    </row>
    <row r="23" spans="2:8" ht="13.5" customHeight="1">
      <c r="B23" s="44"/>
      <c r="C23" s="45"/>
      <c r="D23" s="158">
        <f aca="true" t="shared" si="1" ref="D23:D32">IF(B23&gt;0,DATEDIF(B23,C23,"d"),)</f>
        <v>0</v>
      </c>
      <c r="F23" s="155"/>
      <c r="G23" s="155"/>
      <c r="H23" s="152"/>
    </row>
    <row r="24" spans="2:8" ht="13.5" customHeight="1">
      <c r="B24" s="44"/>
      <c r="C24" s="45"/>
      <c r="D24" s="158">
        <f t="shared" si="1"/>
        <v>0</v>
      </c>
      <c r="F24" s="155"/>
      <c r="G24" s="155"/>
      <c r="H24" s="152"/>
    </row>
    <row r="25" spans="2:8" ht="13.5" customHeight="1">
      <c r="B25" s="44"/>
      <c r="C25" s="45"/>
      <c r="D25" s="158">
        <f t="shared" si="1"/>
        <v>0</v>
      </c>
      <c r="F25" s="155"/>
      <c r="G25" s="155"/>
      <c r="H25" s="152"/>
    </row>
    <row r="26" spans="2:8" ht="13.5" customHeight="1">
      <c r="B26" s="44"/>
      <c r="C26" s="45"/>
      <c r="D26" s="158">
        <f t="shared" si="1"/>
        <v>0</v>
      </c>
      <c r="F26" s="155"/>
      <c r="G26" s="155"/>
      <c r="H26" s="152"/>
    </row>
    <row r="27" spans="2:8" ht="13.5" customHeight="1">
      <c r="B27" s="44"/>
      <c r="C27" s="45"/>
      <c r="D27" s="158">
        <f t="shared" si="1"/>
        <v>0</v>
      </c>
      <c r="F27" s="155"/>
      <c r="G27" s="155"/>
      <c r="H27" s="152"/>
    </row>
    <row r="28" spans="2:8" ht="13.5" customHeight="1">
      <c r="B28" s="44"/>
      <c r="C28" s="45"/>
      <c r="D28" s="158">
        <f t="shared" si="1"/>
        <v>0</v>
      </c>
      <c r="F28" s="155"/>
      <c r="G28" s="155"/>
      <c r="H28" s="152"/>
    </row>
    <row r="29" spans="2:8" ht="13.5" customHeight="1">
      <c r="B29" s="44"/>
      <c r="C29" s="45"/>
      <c r="D29" s="158">
        <f t="shared" si="1"/>
        <v>0</v>
      </c>
      <c r="F29" s="155"/>
      <c r="G29" s="155"/>
      <c r="H29" s="152"/>
    </row>
    <row r="30" spans="2:8" ht="13.5" customHeight="1">
      <c r="B30" s="44"/>
      <c r="C30" s="45"/>
      <c r="D30" s="158">
        <f t="shared" si="1"/>
        <v>0</v>
      </c>
      <c r="F30" s="155"/>
      <c r="G30" s="155"/>
      <c r="H30" s="152"/>
    </row>
    <row r="31" spans="2:8" ht="13.5" customHeight="1">
      <c r="B31" s="44"/>
      <c r="C31" s="45"/>
      <c r="D31" s="158">
        <f t="shared" si="1"/>
        <v>0</v>
      </c>
      <c r="F31" s="155"/>
      <c r="G31" s="155"/>
      <c r="H31" s="152"/>
    </row>
    <row r="32" spans="2:8" ht="13.5" customHeight="1">
      <c r="B32" s="46"/>
      <c r="C32" s="47"/>
      <c r="D32" s="158">
        <f t="shared" si="1"/>
        <v>0</v>
      </c>
      <c r="F32" s="155"/>
      <c r="G32" s="155"/>
      <c r="H32" s="152"/>
    </row>
    <row r="33" spans="2:8" ht="18" customHeight="1">
      <c r="B33" s="403" t="s">
        <v>62</v>
      </c>
      <c r="C33" s="404"/>
      <c r="D33" s="159">
        <f>SUM(D23:D32)</f>
        <v>0</v>
      </c>
      <c r="F33" s="155"/>
      <c r="G33" s="155"/>
      <c r="H33" s="152"/>
    </row>
    <row r="34" ht="12.75" customHeight="1">
      <c r="E34" s="110"/>
    </row>
    <row r="35" spans="2:4" ht="15.75" customHeight="1">
      <c r="B35" s="392" t="s">
        <v>106</v>
      </c>
      <c r="C35" s="393"/>
      <c r="D35" s="153">
        <f>ROUNDDOWN(D6*365,0)</f>
        <v>0</v>
      </c>
    </row>
    <row r="36" spans="2:4" ht="15.75" customHeight="1">
      <c r="B36" s="394" t="s">
        <v>85</v>
      </c>
      <c r="C36" s="395"/>
      <c r="D36" s="154">
        <f>D20</f>
        <v>0</v>
      </c>
    </row>
    <row r="37" spans="2:4" ht="15.75" customHeight="1">
      <c r="B37" s="406" t="s">
        <v>143</v>
      </c>
      <c r="C37" s="395"/>
      <c r="D37" s="160">
        <f>D33</f>
        <v>0</v>
      </c>
    </row>
    <row r="38" spans="2:4" ht="15.75" customHeight="1">
      <c r="B38" s="396" t="s">
        <v>105</v>
      </c>
      <c r="C38" s="397"/>
      <c r="D38" s="161">
        <f>IF((D35-D36)&lt;0,0,SUM(D35-D36)+D37)</f>
        <v>0</v>
      </c>
    </row>
    <row r="39" spans="2:4" ht="15.75" customHeight="1">
      <c r="B39" s="394" t="s">
        <v>108</v>
      </c>
      <c r="C39" s="395"/>
      <c r="D39" s="107">
        <f ca="1">IF(D8&lt;NOW(),"",D8)</f>
      </c>
    </row>
    <row r="40" spans="2:4" ht="21.75" customHeight="1">
      <c r="B40" s="392" t="s">
        <v>107</v>
      </c>
      <c r="C40" s="393"/>
      <c r="D40" s="99">
        <f ca="1">IF(D8&lt;NOW(),"",SUM(D39+D38))</f>
      </c>
    </row>
    <row r="41" spans="1:4" ht="21.75" customHeight="1">
      <c r="A41" s="102"/>
      <c r="B41" s="400" t="s">
        <v>145</v>
      </c>
      <c r="C41" s="400"/>
      <c r="D41" s="100">
        <f ca="1">IF(D8&lt;NOW(),"",IF(D38&gt;1095,SUM(D39+1095),D40))</f>
      </c>
    </row>
    <row r="42" spans="1:4" ht="17.25" customHeight="1">
      <c r="A42" s="102"/>
      <c r="B42" s="101"/>
      <c r="C42" s="101"/>
      <c r="D42" s="111"/>
    </row>
    <row r="43" spans="1:4" ht="17.25" customHeight="1">
      <c r="A43" s="102"/>
      <c r="B43" s="101"/>
      <c r="C43" s="101"/>
      <c r="D43" s="111"/>
    </row>
    <row r="44" spans="1:4" ht="35.25" customHeight="1">
      <c r="A44" s="102"/>
      <c r="B44" s="398" t="s">
        <v>154</v>
      </c>
      <c r="C44" s="399"/>
      <c r="D44" s="399"/>
    </row>
    <row r="45" spans="1:4" ht="10.5" customHeight="1">
      <c r="A45" s="102"/>
      <c r="B45" s="101"/>
      <c r="C45" s="101"/>
      <c r="D45" s="111"/>
    </row>
    <row r="46" spans="2:5" ht="25.5" customHeight="1">
      <c r="B46" s="327" t="s">
        <v>155</v>
      </c>
      <c r="C46" s="327"/>
      <c r="D46" s="327"/>
      <c r="E46" s="112"/>
    </row>
    <row r="50" ht="12.75">
      <c r="E50" s="66"/>
    </row>
    <row r="51" ht="12.75">
      <c r="E51" s="113"/>
    </row>
    <row r="52" ht="12.75">
      <c r="E52" s="113"/>
    </row>
    <row r="53" ht="12.75">
      <c r="E53" s="113"/>
    </row>
    <row r="54" ht="12.75">
      <c r="E54" s="113"/>
    </row>
    <row r="55" ht="12.75">
      <c r="E55" s="113"/>
    </row>
    <row r="56" ht="12.75">
      <c r="E56" s="113"/>
    </row>
    <row r="57" ht="12.75">
      <c r="E57" s="113"/>
    </row>
    <row r="58" ht="12.75">
      <c r="E58" s="113"/>
    </row>
    <row r="59" ht="12.75">
      <c r="E59" s="113"/>
    </row>
    <row r="60" ht="12.75">
      <c r="E60" s="113"/>
    </row>
    <row r="61" ht="12.75">
      <c r="E61" s="113"/>
    </row>
    <row r="62" ht="12.75">
      <c r="E62" s="113"/>
    </row>
    <row r="63" ht="12.75">
      <c r="E63" s="113"/>
    </row>
    <row r="64" ht="12.75">
      <c r="E64" s="113"/>
    </row>
    <row r="65" ht="12.75">
      <c r="E65" s="113"/>
    </row>
    <row r="66" ht="12.75">
      <c r="E66" s="113"/>
    </row>
    <row r="67" ht="12.75">
      <c r="E67" s="113"/>
    </row>
    <row r="68" ht="12.75">
      <c r="E68" s="113"/>
    </row>
    <row r="69" ht="12.75">
      <c r="E69" s="113"/>
    </row>
    <row r="70" ht="12.75">
      <c r="E70" s="113"/>
    </row>
    <row r="71" ht="12.75">
      <c r="E71" s="113"/>
    </row>
    <row r="72" ht="12.75">
      <c r="E72" s="113"/>
    </row>
    <row r="73" ht="12.75">
      <c r="E73" s="113"/>
    </row>
    <row r="74" ht="12.75">
      <c r="E74" s="113"/>
    </row>
    <row r="75" ht="12.75">
      <c r="E75" s="113"/>
    </row>
    <row r="76" ht="12.75">
      <c r="E76" s="113"/>
    </row>
    <row r="77" ht="12.75">
      <c r="E77" s="113"/>
    </row>
    <row r="78" ht="12.75">
      <c r="E78" s="113"/>
    </row>
    <row r="79" ht="12.75">
      <c r="E79" s="113"/>
    </row>
    <row r="80" ht="12.75">
      <c r="E80" s="113"/>
    </row>
    <row r="81" ht="12.75">
      <c r="E81" s="113"/>
    </row>
    <row r="82" ht="12.75">
      <c r="E82" s="113"/>
    </row>
    <row r="83" ht="12.75">
      <c r="E83" s="113"/>
    </row>
    <row r="84" ht="12.75">
      <c r="E84" s="113"/>
    </row>
    <row r="85" ht="12.75">
      <c r="E85" s="113"/>
    </row>
    <row r="86" ht="12.75">
      <c r="E86" s="113"/>
    </row>
    <row r="87" ht="12.75">
      <c r="E87" s="113"/>
    </row>
    <row r="88" ht="12.75">
      <c r="E88" s="113"/>
    </row>
    <row r="89" ht="12.75">
      <c r="E89" s="113"/>
    </row>
    <row r="90" ht="12.75">
      <c r="E90" s="113"/>
    </row>
    <row r="91" ht="12.75">
      <c r="E91" s="113"/>
    </row>
    <row r="92" ht="12.75">
      <c r="E92" s="113"/>
    </row>
    <row r="93" ht="12.75">
      <c r="E93" s="113"/>
    </row>
    <row r="94" ht="12.75">
      <c r="E94" s="113"/>
    </row>
    <row r="95" ht="12.75">
      <c r="E95" s="113"/>
    </row>
    <row r="96" ht="12.75">
      <c r="E96" s="113"/>
    </row>
    <row r="97" ht="12.75">
      <c r="E97" s="113"/>
    </row>
    <row r="98" ht="12.75">
      <c r="E98" s="113"/>
    </row>
    <row r="99" ht="12.75">
      <c r="E99" s="113"/>
    </row>
    <row r="100" ht="12.75">
      <c r="E100" s="113"/>
    </row>
    <row r="101" ht="12.75">
      <c r="E101" s="113"/>
    </row>
    <row r="102" ht="12.75">
      <c r="E102" s="113"/>
    </row>
    <row r="103" ht="12.75">
      <c r="E103" s="113"/>
    </row>
    <row r="104" ht="12.75">
      <c r="E104" s="113"/>
    </row>
    <row r="105" ht="12.75">
      <c r="E105" s="113"/>
    </row>
    <row r="106" ht="12.75">
      <c r="E106" s="113"/>
    </row>
    <row r="107" ht="12.75">
      <c r="E107" s="113"/>
    </row>
    <row r="108" ht="12.75">
      <c r="E108" s="113"/>
    </row>
    <row r="109" ht="12.75">
      <c r="E109" s="113"/>
    </row>
    <row r="110" ht="12.75">
      <c r="E110" s="113"/>
    </row>
    <row r="111" ht="12.75">
      <c r="E111" s="113"/>
    </row>
    <row r="112" ht="12.75">
      <c r="E112" s="113"/>
    </row>
    <row r="113" ht="12.75">
      <c r="E113" s="113"/>
    </row>
    <row r="114" ht="12.75">
      <c r="E114" s="113"/>
    </row>
    <row r="115" ht="12.75">
      <c r="E115" s="113"/>
    </row>
    <row r="116" ht="12.75">
      <c r="E116" s="113"/>
    </row>
    <row r="117" ht="12.75">
      <c r="E117" s="113"/>
    </row>
    <row r="118" ht="12.75">
      <c r="E118" s="113"/>
    </row>
    <row r="119" ht="12.75">
      <c r="E119" s="113"/>
    </row>
    <row r="120" ht="12.75">
      <c r="E120" s="113"/>
    </row>
    <row r="121" ht="12.75">
      <c r="E121" s="113"/>
    </row>
    <row r="122" ht="12.75">
      <c r="E122" s="113"/>
    </row>
    <row r="123" ht="12.75">
      <c r="E123" s="113"/>
    </row>
    <row r="124" ht="12.75">
      <c r="E124" s="113"/>
    </row>
    <row r="125" ht="12.75">
      <c r="E125" s="113"/>
    </row>
    <row r="126" ht="12.75">
      <c r="E126" s="113"/>
    </row>
    <row r="127" ht="12.75">
      <c r="E127" s="113"/>
    </row>
    <row r="128" ht="12.75">
      <c r="E128" s="113"/>
    </row>
    <row r="129" ht="12.75">
      <c r="E129" s="113"/>
    </row>
    <row r="130" ht="12.75">
      <c r="E130" s="113"/>
    </row>
    <row r="131" ht="12.75">
      <c r="E131" s="113"/>
    </row>
    <row r="132" ht="12.75">
      <c r="E132" s="113"/>
    </row>
    <row r="133" ht="12.75">
      <c r="E133" s="113"/>
    </row>
    <row r="134" ht="12.75">
      <c r="E134" s="113"/>
    </row>
    <row r="135" ht="12.75">
      <c r="E135" s="113"/>
    </row>
    <row r="136" ht="12.75">
      <c r="E136" s="113"/>
    </row>
    <row r="137" ht="12.75">
      <c r="E137" s="113"/>
    </row>
    <row r="138" ht="12.75">
      <c r="E138" s="113"/>
    </row>
    <row r="139" ht="12.75">
      <c r="E139" s="113"/>
    </row>
    <row r="140" ht="12.75">
      <c r="E140" s="113"/>
    </row>
    <row r="141" ht="12.75">
      <c r="E141" s="113"/>
    </row>
    <row r="142" ht="12.75">
      <c r="E142" s="113"/>
    </row>
    <row r="143" ht="12.75">
      <c r="E143" s="113"/>
    </row>
    <row r="144" ht="12.75">
      <c r="E144" s="113"/>
    </row>
    <row r="145" ht="12.75">
      <c r="E145" s="113"/>
    </row>
    <row r="146" ht="12.75">
      <c r="E146" s="113"/>
    </row>
    <row r="147" ht="12.75">
      <c r="E147" s="113"/>
    </row>
    <row r="148" ht="12.75">
      <c r="E148" s="113"/>
    </row>
    <row r="149" ht="12.75">
      <c r="E149" s="113"/>
    </row>
    <row r="150" ht="12.75">
      <c r="E150" s="113"/>
    </row>
    <row r="151" ht="12.75">
      <c r="E151" s="113"/>
    </row>
    <row r="152" ht="12.75">
      <c r="E152" s="113"/>
    </row>
    <row r="153" ht="12.75">
      <c r="E153" s="113"/>
    </row>
    <row r="154" ht="12.75">
      <c r="E154" s="113"/>
    </row>
    <row r="155" ht="12.75">
      <c r="E155" s="113"/>
    </row>
    <row r="156" ht="12.75">
      <c r="E156" s="113"/>
    </row>
    <row r="157" ht="12.75">
      <c r="E157" s="113"/>
    </row>
    <row r="158" ht="12.75">
      <c r="E158" s="113"/>
    </row>
    <row r="159" ht="12.75">
      <c r="E159" s="113"/>
    </row>
    <row r="160" ht="12.75">
      <c r="E160" s="113"/>
    </row>
    <row r="161" ht="12.75">
      <c r="E161" s="113"/>
    </row>
    <row r="162" ht="12.75">
      <c r="E162" s="113"/>
    </row>
    <row r="163" ht="12.75">
      <c r="E163" s="113"/>
    </row>
    <row r="164" ht="12.75">
      <c r="E164" s="113"/>
    </row>
    <row r="165" ht="12.75">
      <c r="E165" s="113"/>
    </row>
    <row r="166" ht="12.75">
      <c r="E166" s="113"/>
    </row>
    <row r="167" ht="12.75">
      <c r="E167" s="113"/>
    </row>
    <row r="168" ht="12.75">
      <c r="E168" s="113"/>
    </row>
    <row r="169" ht="12.75">
      <c r="E169" s="113"/>
    </row>
    <row r="170" ht="12.75">
      <c r="E170" s="113"/>
    </row>
    <row r="171" ht="12.75">
      <c r="E171" s="113"/>
    </row>
    <row r="172" ht="12.75">
      <c r="E172" s="113"/>
    </row>
    <row r="173" ht="12.75">
      <c r="E173" s="113"/>
    </row>
    <row r="174" ht="12.75">
      <c r="E174" s="113"/>
    </row>
    <row r="175" ht="12.75">
      <c r="E175" s="113"/>
    </row>
    <row r="176" ht="12.75">
      <c r="E176" s="113"/>
    </row>
    <row r="177" ht="12.75">
      <c r="E177" s="113"/>
    </row>
    <row r="178" ht="12.75">
      <c r="E178" s="113"/>
    </row>
    <row r="179" ht="12.75">
      <c r="E179" s="113"/>
    </row>
    <row r="180" ht="12.75">
      <c r="E180" s="113"/>
    </row>
    <row r="181" ht="12.75">
      <c r="E181" s="113"/>
    </row>
    <row r="182" ht="12.75">
      <c r="E182" s="113"/>
    </row>
    <row r="183" ht="12.75">
      <c r="E183" s="113"/>
    </row>
    <row r="184" ht="12.75">
      <c r="E184" s="113"/>
    </row>
    <row r="185" ht="12.75">
      <c r="E185" s="113"/>
    </row>
    <row r="186" ht="12.75">
      <c r="E186" s="113"/>
    </row>
    <row r="187" ht="12.75">
      <c r="E187" s="113"/>
    </row>
    <row r="188" ht="12.75">
      <c r="E188" s="113"/>
    </row>
    <row r="189" ht="12.75">
      <c r="E189" s="113"/>
    </row>
    <row r="190" ht="12.75">
      <c r="E190" s="113"/>
    </row>
    <row r="191" ht="12.75">
      <c r="E191" s="113"/>
    </row>
    <row r="192" ht="12.75">
      <c r="E192" s="113"/>
    </row>
    <row r="193" ht="12.75">
      <c r="E193" s="113"/>
    </row>
    <row r="194" ht="12.75">
      <c r="E194" s="113"/>
    </row>
    <row r="195" ht="12.75">
      <c r="E195" s="113"/>
    </row>
    <row r="196" ht="12.75">
      <c r="E196" s="113"/>
    </row>
    <row r="197" ht="12.75">
      <c r="E197" s="113"/>
    </row>
    <row r="198" ht="12.75">
      <c r="E198" s="113"/>
    </row>
    <row r="199" ht="12.75">
      <c r="E199" s="113"/>
    </row>
    <row r="200" ht="12.75">
      <c r="E200" s="113"/>
    </row>
    <row r="201" ht="12.75">
      <c r="E201" s="113"/>
    </row>
    <row r="202" ht="12.75">
      <c r="E202" s="113"/>
    </row>
    <row r="203" ht="12.75">
      <c r="E203" s="113"/>
    </row>
    <row r="204" ht="12.75">
      <c r="E204" s="113"/>
    </row>
    <row r="205" ht="12.75">
      <c r="E205" s="113"/>
    </row>
    <row r="206" ht="12.75">
      <c r="E206" s="113"/>
    </row>
    <row r="207" ht="12.75">
      <c r="E207" s="113"/>
    </row>
    <row r="208" ht="12.75">
      <c r="E208" s="113"/>
    </row>
    <row r="209" ht="12.75">
      <c r="E209" s="113"/>
    </row>
    <row r="210" ht="12.75">
      <c r="E210" s="113"/>
    </row>
    <row r="211" ht="12.75">
      <c r="E211" s="113"/>
    </row>
    <row r="212" ht="12.75">
      <c r="E212" s="113"/>
    </row>
    <row r="213" ht="12.75">
      <c r="E213" s="113"/>
    </row>
    <row r="214" ht="12.75">
      <c r="E214" s="113"/>
    </row>
    <row r="215" ht="12.75">
      <c r="E215" s="113"/>
    </row>
    <row r="216" ht="12.75">
      <c r="E216" s="113"/>
    </row>
    <row r="217" ht="12.75">
      <c r="E217" s="113"/>
    </row>
    <row r="218" ht="12.75">
      <c r="E218" s="113"/>
    </row>
    <row r="219" ht="12.75">
      <c r="E219" s="113"/>
    </row>
    <row r="220" ht="12.75">
      <c r="E220" s="113"/>
    </row>
    <row r="221" ht="12.75">
      <c r="E221" s="113"/>
    </row>
    <row r="222" ht="12.75">
      <c r="E222" s="113"/>
    </row>
    <row r="223" ht="12.75">
      <c r="E223" s="113"/>
    </row>
    <row r="224" ht="12.75">
      <c r="E224" s="113"/>
    </row>
    <row r="225" ht="12.75">
      <c r="E225" s="113"/>
    </row>
  </sheetData>
  <sheetProtection sheet="1" objects="1" scenarios="1" selectLockedCells="1"/>
  <mergeCells count="19">
    <mergeCell ref="B6:C6"/>
    <mergeCell ref="B39:C39"/>
    <mergeCell ref="B40:C40"/>
    <mergeCell ref="F2:I2"/>
    <mergeCell ref="B33:C33"/>
    <mergeCell ref="F8:H9"/>
    <mergeCell ref="B37:C37"/>
    <mergeCell ref="B8:C8"/>
    <mergeCell ref="B2:D2"/>
    <mergeCell ref="C4:D4"/>
    <mergeCell ref="B46:D46"/>
    <mergeCell ref="B20:C20"/>
    <mergeCell ref="B10:D10"/>
    <mergeCell ref="B35:C35"/>
    <mergeCell ref="B36:C36"/>
    <mergeCell ref="B38:C38"/>
    <mergeCell ref="B21:D21"/>
    <mergeCell ref="B44:D44"/>
    <mergeCell ref="B41:C41"/>
  </mergeCells>
  <printOptions horizontalCentered="1"/>
  <pageMargins left="0.5" right="0.32" top="0.5" bottom="0.5" header="0.5" footer="0.5"/>
  <pageSetup fitToHeight="1" fitToWidth="1" horizontalDpi="600" verticalDpi="600" orientation="portrait" scale="94"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2:I237"/>
  <sheetViews>
    <sheetView showGridLines="0" showRowColHeaders="0" zoomScalePageLayoutView="0" workbookViewId="0" topLeftCell="A1">
      <selection activeCell="C4" sqref="C4:D4"/>
    </sheetView>
  </sheetViews>
  <sheetFormatPr defaultColWidth="9.140625" defaultRowHeight="12.75"/>
  <cols>
    <col min="1" max="1" width="11.28125" style="55" customWidth="1"/>
    <col min="2" max="3" width="24.7109375" style="55" customWidth="1"/>
    <col min="4" max="4" width="18.57421875" style="55" customWidth="1"/>
    <col min="5" max="5" width="4.7109375" style="55" customWidth="1"/>
    <col min="6" max="6" width="13.28125" style="55" customWidth="1"/>
    <col min="7" max="7" width="10.7109375" style="55" customWidth="1"/>
    <col min="8" max="8" width="10.00390625" style="55" customWidth="1"/>
    <col min="9" max="9" width="10.8515625" style="55" customWidth="1"/>
    <col min="10" max="16384" width="9.140625" style="55" customWidth="1"/>
  </cols>
  <sheetData>
    <row r="1" ht="13.5" customHeight="1" thickBot="1"/>
    <row r="2" spans="2:9" ht="27.75" customHeight="1" thickBot="1">
      <c r="B2" s="407" t="s">
        <v>9</v>
      </c>
      <c r="C2" s="407"/>
      <c r="D2" s="407"/>
      <c r="E2" s="108"/>
      <c r="F2" s="402"/>
      <c r="G2" s="402"/>
      <c r="H2" s="402"/>
      <c r="I2" s="402"/>
    </row>
    <row r="3" ht="6.75" customHeight="1"/>
    <row r="4" spans="2:4" ht="24.75" customHeight="1">
      <c r="B4" s="256" t="s">
        <v>8</v>
      </c>
      <c r="C4" s="408"/>
      <c r="D4" s="408"/>
    </row>
    <row r="5" ht="8.25" customHeight="1" thickBot="1"/>
    <row r="6" spans="2:4" ht="35.25" customHeight="1" thickBot="1" thickTop="1">
      <c r="B6" s="401" t="s">
        <v>110</v>
      </c>
      <c r="C6" s="401"/>
      <c r="D6" s="133"/>
    </row>
    <row r="7" ht="9.75" customHeight="1" thickBot="1" thickTop="1"/>
    <row r="8" spans="2:9" ht="30.75" customHeight="1" thickBot="1">
      <c r="B8" s="401" t="s">
        <v>103</v>
      </c>
      <c r="C8" s="401"/>
      <c r="D8" s="156"/>
      <c r="F8" s="405"/>
      <c r="G8" s="405"/>
      <c r="H8" s="405"/>
      <c r="I8" s="176"/>
    </row>
    <row r="9" spans="6:8" ht="9" customHeight="1">
      <c r="F9" s="405"/>
      <c r="G9" s="405"/>
      <c r="H9" s="405"/>
    </row>
    <row r="10" spans="2:5" ht="22.5" customHeight="1">
      <c r="B10" s="302" t="s">
        <v>146</v>
      </c>
      <c r="C10" s="302"/>
      <c r="D10" s="302"/>
      <c r="E10" s="109"/>
    </row>
    <row r="11" spans="2:4" ht="29.25" customHeight="1">
      <c r="B11" s="97" t="s">
        <v>101</v>
      </c>
      <c r="C11" s="98" t="s">
        <v>102</v>
      </c>
      <c r="D11" s="96" t="s">
        <v>104</v>
      </c>
    </row>
    <row r="12" spans="2:4" ht="13.5" customHeight="1">
      <c r="B12" s="44"/>
      <c r="C12" s="45"/>
      <c r="D12" s="61">
        <f aca="true" t="shared" si="0" ref="D12:D19">IF(B12&gt;0,DATEDIF(B12,C12,"d"),)</f>
        <v>0</v>
      </c>
    </row>
    <row r="13" spans="2:4" ht="13.5" customHeight="1">
      <c r="B13" s="44"/>
      <c r="C13" s="45"/>
      <c r="D13" s="61">
        <f t="shared" si="0"/>
        <v>0</v>
      </c>
    </row>
    <row r="14" spans="2:4" ht="13.5" customHeight="1">
      <c r="B14" s="44"/>
      <c r="C14" s="45"/>
      <c r="D14" s="61">
        <f t="shared" si="0"/>
        <v>0</v>
      </c>
    </row>
    <row r="15" spans="2:4" ht="13.5" customHeight="1">
      <c r="B15" s="44"/>
      <c r="C15" s="45"/>
      <c r="D15" s="61">
        <f t="shared" si="0"/>
        <v>0</v>
      </c>
    </row>
    <row r="16" spans="2:4" ht="13.5" customHeight="1">
      <c r="B16" s="44"/>
      <c r="C16" s="45"/>
      <c r="D16" s="61">
        <f t="shared" si="0"/>
        <v>0</v>
      </c>
    </row>
    <row r="17" spans="2:4" ht="13.5" customHeight="1">
      <c r="B17" s="44"/>
      <c r="C17" s="45"/>
      <c r="D17" s="61">
        <f t="shared" si="0"/>
        <v>0</v>
      </c>
    </row>
    <row r="18" spans="2:4" ht="13.5" customHeight="1">
      <c r="B18" s="44"/>
      <c r="C18" s="45"/>
      <c r="D18" s="61">
        <f t="shared" si="0"/>
        <v>0</v>
      </c>
    </row>
    <row r="19" spans="2:4" ht="13.5" customHeight="1">
      <c r="B19" s="46"/>
      <c r="C19" s="47"/>
      <c r="D19" s="61">
        <f t="shared" si="0"/>
        <v>0</v>
      </c>
    </row>
    <row r="20" spans="2:4" ht="18" customHeight="1">
      <c r="B20" s="312" t="s">
        <v>62</v>
      </c>
      <c r="C20" s="313"/>
      <c r="D20" s="68">
        <f>SUM(D12:D19)</f>
        <v>0</v>
      </c>
    </row>
    <row r="21" spans="2:8" ht="22.5" customHeight="1">
      <c r="B21" s="302" t="s">
        <v>153</v>
      </c>
      <c r="C21" s="302"/>
      <c r="D21" s="302"/>
      <c r="F21" s="155"/>
      <c r="G21" s="155"/>
      <c r="H21" s="152"/>
    </row>
    <row r="22" spans="2:8" ht="28.5" customHeight="1">
      <c r="B22" s="97" t="s">
        <v>101</v>
      </c>
      <c r="C22" s="98" t="s">
        <v>102</v>
      </c>
      <c r="D22" s="157" t="s">
        <v>144</v>
      </c>
      <c r="F22" s="155"/>
      <c r="G22" s="155"/>
      <c r="H22" s="152"/>
    </row>
    <row r="23" spans="2:8" ht="13.5" customHeight="1">
      <c r="B23" s="44"/>
      <c r="C23" s="45"/>
      <c r="D23" s="158">
        <f aca="true" t="shared" si="1" ref="D23:D44">IF(B23&gt;0,DATEDIF(B23,C23,"d"),)</f>
        <v>0</v>
      </c>
      <c r="F23" s="155"/>
      <c r="G23" s="155"/>
      <c r="H23" s="152"/>
    </row>
    <row r="24" spans="2:8" ht="13.5" customHeight="1">
      <c r="B24" s="44"/>
      <c r="C24" s="45"/>
      <c r="D24" s="158">
        <f t="shared" si="1"/>
        <v>0</v>
      </c>
      <c r="F24" s="155"/>
      <c r="G24" s="155"/>
      <c r="H24" s="152"/>
    </row>
    <row r="25" spans="2:8" ht="13.5" customHeight="1">
      <c r="B25" s="44"/>
      <c r="C25" s="45"/>
      <c r="D25" s="158">
        <f t="shared" si="1"/>
        <v>0</v>
      </c>
      <c r="F25" s="155"/>
      <c r="G25" s="155"/>
      <c r="H25" s="152"/>
    </row>
    <row r="26" spans="2:8" ht="13.5" customHeight="1">
      <c r="B26" s="44"/>
      <c r="C26" s="45"/>
      <c r="D26" s="158">
        <f t="shared" si="1"/>
        <v>0</v>
      </c>
      <c r="F26" s="155"/>
      <c r="G26" s="155"/>
      <c r="H26" s="152"/>
    </row>
    <row r="27" spans="2:8" ht="13.5" customHeight="1">
      <c r="B27" s="44"/>
      <c r="C27" s="45"/>
      <c r="D27" s="158">
        <f t="shared" si="1"/>
        <v>0</v>
      </c>
      <c r="F27" s="155"/>
      <c r="G27" s="155"/>
      <c r="H27" s="152"/>
    </row>
    <row r="28" spans="2:8" ht="13.5" customHeight="1">
      <c r="B28" s="44"/>
      <c r="C28" s="45"/>
      <c r="D28" s="158">
        <f t="shared" si="1"/>
        <v>0</v>
      </c>
      <c r="F28" s="155"/>
      <c r="G28" s="155"/>
      <c r="H28" s="152"/>
    </row>
    <row r="29" spans="2:8" ht="13.5" customHeight="1">
      <c r="B29" s="44"/>
      <c r="C29" s="45"/>
      <c r="D29" s="158">
        <f t="shared" si="1"/>
        <v>0</v>
      </c>
      <c r="F29" s="155"/>
      <c r="G29" s="155"/>
      <c r="H29" s="152"/>
    </row>
    <row r="30" spans="2:8" ht="13.5" customHeight="1">
      <c r="B30" s="44"/>
      <c r="C30" s="45"/>
      <c r="D30" s="158">
        <f t="shared" si="1"/>
        <v>0</v>
      </c>
      <c r="F30" s="155"/>
      <c r="G30" s="155"/>
      <c r="H30" s="152"/>
    </row>
    <row r="31" spans="2:8" ht="13.5" customHeight="1">
      <c r="B31" s="44"/>
      <c r="C31" s="45"/>
      <c r="D31" s="158">
        <f t="shared" si="1"/>
        <v>0</v>
      </c>
      <c r="F31" s="155"/>
      <c r="G31" s="155"/>
      <c r="H31" s="152"/>
    </row>
    <row r="32" spans="2:8" ht="13.5" customHeight="1">
      <c r="B32" s="44"/>
      <c r="C32" s="45"/>
      <c r="D32" s="158">
        <f t="shared" si="1"/>
        <v>0</v>
      </c>
      <c r="F32" s="155"/>
      <c r="G32" s="155"/>
      <c r="H32" s="152"/>
    </row>
    <row r="33" spans="2:8" ht="13.5" customHeight="1">
      <c r="B33" s="44"/>
      <c r="C33" s="45"/>
      <c r="D33" s="158">
        <f t="shared" si="1"/>
        <v>0</v>
      </c>
      <c r="F33" s="155"/>
      <c r="G33" s="155"/>
      <c r="H33" s="152"/>
    </row>
    <row r="34" spans="2:8" ht="13.5" customHeight="1">
      <c r="B34" s="44"/>
      <c r="C34" s="45"/>
      <c r="D34" s="158">
        <f>IF(B34&gt;0,DATEDIF(B34,C34,"d"),)</f>
        <v>0</v>
      </c>
      <c r="F34" s="155"/>
      <c r="G34" s="155"/>
      <c r="H34" s="152"/>
    </row>
    <row r="35" spans="2:8" ht="13.5" customHeight="1">
      <c r="B35" s="44"/>
      <c r="C35" s="45"/>
      <c r="D35" s="158">
        <f>IF(B35&gt;0,DATEDIF(B35,C35,"d"),)</f>
        <v>0</v>
      </c>
      <c r="F35" s="155"/>
      <c r="G35" s="155"/>
      <c r="H35" s="152"/>
    </row>
    <row r="36" spans="2:8" ht="13.5" customHeight="1">
      <c r="B36" s="44"/>
      <c r="C36" s="45"/>
      <c r="D36" s="158">
        <f>IF(B36&gt;0,DATEDIF(B36,C36,"d"),)</f>
        <v>0</v>
      </c>
      <c r="F36" s="155"/>
      <c r="G36" s="155"/>
      <c r="H36" s="152"/>
    </row>
    <row r="37" spans="2:8" ht="13.5" customHeight="1">
      <c r="B37" s="44"/>
      <c r="C37" s="45"/>
      <c r="D37" s="158">
        <f t="shared" si="1"/>
        <v>0</v>
      </c>
      <c r="F37" s="155"/>
      <c r="G37" s="155"/>
      <c r="H37" s="152"/>
    </row>
    <row r="38" spans="2:8" ht="13.5" customHeight="1">
      <c r="B38" s="44"/>
      <c r="C38" s="45"/>
      <c r="D38" s="158">
        <f t="shared" si="1"/>
        <v>0</v>
      </c>
      <c r="F38" s="155"/>
      <c r="G38" s="155"/>
      <c r="H38" s="152"/>
    </row>
    <row r="39" spans="2:8" ht="13.5" customHeight="1">
      <c r="B39" s="44"/>
      <c r="C39" s="45"/>
      <c r="D39" s="158">
        <f t="shared" si="1"/>
        <v>0</v>
      </c>
      <c r="F39" s="155"/>
      <c r="G39" s="155"/>
      <c r="H39" s="152"/>
    </row>
    <row r="40" spans="2:8" ht="13.5" customHeight="1">
      <c r="B40" s="44"/>
      <c r="C40" s="45"/>
      <c r="D40" s="158">
        <f t="shared" si="1"/>
        <v>0</v>
      </c>
      <c r="F40" s="155"/>
      <c r="G40" s="155"/>
      <c r="H40" s="152"/>
    </row>
    <row r="41" spans="2:8" ht="13.5" customHeight="1">
      <c r="B41" s="44"/>
      <c r="C41" s="45"/>
      <c r="D41" s="158">
        <f t="shared" si="1"/>
        <v>0</v>
      </c>
      <c r="F41" s="155"/>
      <c r="G41" s="155"/>
      <c r="H41" s="152"/>
    </row>
    <row r="42" spans="2:8" ht="13.5" customHeight="1">
      <c r="B42" s="44"/>
      <c r="C42" s="45"/>
      <c r="D42" s="158">
        <f t="shared" si="1"/>
        <v>0</v>
      </c>
      <c r="F42" s="155"/>
      <c r="G42" s="155"/>
      <c r="H42" s="152"/>
    </row>
    <row r="43" spans="2:8" ht="13.5" customHeight="1">
      <c r="B43" s="44"/>
      <c r="C43" s="45"/>
      <c r="D43" s="158">
        <f t="shared" si="1"/>
        <v>0</v>
      </c>
      <c r="F43" s="155"/>
      <c r="G43" s="155"/>
      <c r="H43" s="152"/>
    </row>
    <row r="44" spans="2:8" ht="13.5" customHeight="1">
      <c r="B44" s="46"/>
      <c r="C44" s="47"/>
      <c r="D44" s="158">
        <f t="shared" si="1"/>
        <v>0</v>
      </c>
      <c r="F44" s="155"/>
      <c r="G44" s="155"/>
      <c r="H44" s="152"/>
    </row>
    <row r="45" spans="2:8" ht="18" customHeight="1">
      <c r="B45" s="403" t="s">
        <v>62</v>
      </c>
      <c r="C45" s="404"/>
      <c r="D45" s="159">
        <f>SUM(D23:D44)</f>
        <v>0</v>
      </c>
      <c r="F45" s="155"/>
      <c r="G45" s="155"/>
      <c r="H45" s="152"/>
    </row>
    <row r="46" ht="12.75" customHeight="1">
      <c r="E46" s="110"/>
    </row>
    <row r="47" spans="2:4" ht="15.75" customHeight="1">
      <c r="B47" s="392" t="s">
        <v>106</v>
      </c>
      <c r="C47" s="393"/>
      <c r="D47" s="153">
        <f>ROUNDDOWN(D6*365,0)</f>
        <v>0</v>
      </c>
    </row>
    <row r="48" spans="2:4" ht="15.75" customHeight="1">
      <c r="B48" s="394" t="s">
        <v>85</v>
      </c>
      <c r="C48" s="395"/>
      <c r="D48" s="154">
        <f>D20</f>
        <v>0</v>
      </c>
    </row>
    <row r="49" spans="2:4" ht="15.75" customHeight="1">
      <c r="B49" s="406" t="s">
        <v>143</v>
      </c>
      <c r="C49" s="395"/>
      <c r="D49" s="160">
        <f>D45</f>
        <v>0</v>
      </c>
    </row>
    <row r="50" spans="2:4" ht="15.75" customHeight="1">
      <c r="B50" s="396" t="s">
        <v>105</v>
      </c>
      <c r="C50" s="397"/>
      <c r="D50" s="161">
        <f>IF((D47-D48)&lt;0,0,SUM(D47-D48)+D49)</f>
        <v>0</v>
      </c>
    </row>
    <row r="51" spans="2:4" ht="15.75" customHeight="1">
      <c r="B51" s="394" t="s">
        <v>108</v>
      </c>
      <c r="C51" s="395"/>
      <c r="D51" s="107">
        <f ca="1">IF(D8&lt;NOW(),"",D8)</f>
      </c>
    </row>
    <row r="52" spans="2:4" ht="21.75" customHeight="1">
      <c r="B52" s="392" t="s">
        <v>107</v>
      </c>
      <c r="C52" s="393"/>
      <c r="D52" s="99">
        <f ca="1">IF(D8&lt;NOW(),"",SUM(D51+D50))</f>
      </c>
    </row>
    <row r="53" spans="1:4" ht="21.75" customHeight="1">
      <c r="A53" s="102"/>
      <c r="B53" s="400" t="s">
        <v>145</v>
      </c>
      <c r="C53" s="400"/>
      <c r="D53" s="100">
        <f ca="1">IF(D8&lt;NOW(),"",IF(D50&gt;1095,SUM(D51+1095),D52))</f>
      </c>
    </row>
    <row r="54" spans="1:4" ht="17.25" customHeight="1">
      <c r="A54" s="102"/>
      <c r="B54" s="101"/>
      <c r="C54" s="101"/>
      <c r="D54" s="111"/>
    </row>
    <row r="55" spans="1:4" ht="8.25" customHeight="1">
      <c r="A55" s="102"/>
      <c r="B55" s="101"/>
      <c r="C55" s="101"/>
      <c r="D55" s="111"/>
    </row>
    <row r="56" spans="1:4" ht="57.75" customHeight="1">
      <c r="A56" s="102"/>
      <c r="B56" s="398" t="s">
        <v>25</v>
      </c>
      <c r="C56" s="399"/>
      <c r="D56" s="399"/>
    </row>
    <row r="57" spans="1:4" ht="10.5" customHeight="1">
      <c r="A57" s="102"/>
      <c r="B57" s="101"/>
      <c r="C57" s="101"/>
      <c r="D57" s="111"/>
    </row>
    <row r="58" spans="2:5" ht="13.5" customHeight="1">
      <c r="B58" s="327" t="s">
        <v>26</v>
      </c>
      <c r="C58" s="327"/>
      <c r="D58" s="327"/>
      <c r="E58" s="112"/>
    </row>
    <row r="62" ht="12.75">
      <c r="E62" s="66"/>
    </row>
    <row r="63" ht="12.75">
      <c r="E63" s="113"/>
    </row>
    <row r="64" ht="12.75">
      <c r="E64" s="113"/>
    </row>
    <row r="65" ht="12.75">
      <c r="E65" s="113"/>
    </row>
    <row r="66" ht="12.75">
      <c r="E66" s="113"/>
    </row>
    <row r="67" ht="12.75">
      <c r="E67" s="113"/>
    </row>
    <row r="68" ht="12.75">
      <c r="E68" s="113"/>
    </row>
    <row r="69" ht="12.75">
      <c r="E69" s="113"/>
    </row>
    <row r="70" ht="12.75">
      <c r="E70" s="113"/>
    </row>
    <row r="71" ht="12.75">
      <c r="E71" s="113"/>
    </row>
    <row r="72" ht="12.75">
      <c r="E72" s="113"/>
    </row>
    <row r="73" ht="12.75">
      <c r="E73" s="113"/>
    </row>
    <row r="74" ht="12.75">
      <c r="E74" s="113"/>
    </row>
    <row r="75" ht="12.75">
      <c r="E75" s="113"/>
    </row>
    <row r="76" ht="12.75">
      <c r="E76" s="113"/>
    </row>
    <row r="77" ht="12.75">
      <c r="E77" s="113"/>
    </row>
    <row r="78" ht="12.75">
      <c r="E78" s="113"/>
    </row>
    <row r="79" ht="12.75">
      <c r="E79" s="113"/>
    </row>
    <row r="80" ht="12.75">
      <c r="E80" s="113"/>
    </row>
    <row r="81" ht="12.75">
      <c r="E81" s="113"/>
    </row>
    <row r="82" ht="12.75">
      <c r="E82" s="113"/>
    </row>
    <row r="83" ht="12.75">
      <c r="E83" s="113"/>
    </row>
    <row r="84" ht="12.75">
      <c r="E84" s="113"/>
    </row>
    <row r="85" ht="12.75">
      <c r="E85" s="113"/>
    </row>
    <row r="86" ht="12.75">
      <c r="E86" s="113"/>
    </row>
    <row r="87" ht="12.75">
      <c r="E87" s="113"/>
    </row>
    <row r="88" ht="12.75">
      <c r="E88" s="113"/>
    </row>
    <row r="89" ht="12.75">
      <c r="E89" s="113"/>
    </row>
    <row r="90" ht="12.75">
      <c r="E90" s="113"/>
    </row>
    <row r="91" ht="12.75">
      <c r="E91" s="113"/>
    </row>
    <row r="92" ht="12.75">
      <c r="E92" s="113"/>
    </row>
    <row r="93" ht="12.75">
      <c r="E93" s="113"/>
    </row>
    <row r="94" ht="12.75">
      <c r="E94" s="113"/>
    </row>
    <row r="95" ht="12.75">
      <c r="E95" s="113"/>
    </row>
    <row r="96" ht="12.75">
      <c r="E96" s="113"/>
    </row>
    <row r="97" ht="12.75">
      <c r="E97" s="113"/>
    </row>
    <row r="98" ht="12.75">
      <c r="E98" s="113"/>
    </row>
    <row r="99" ht="12.75">
      <c r="E99" s="113"/>
    </row>
    <row r="100" ht="12.75">
      <c r="E100" s="113"/>
    </row>
    <row r="101" ht="12.75">
      <c r="E101" s="113"/>
    </row>
    <row r="102" ht="12.75">
      <c r="E102" s="113"/>
    </row>
    <row r="103" ht="12.75">
      <c r="E103" s="113"/>
    </row>
    <row r="104" ht="12.75">
      <c r="E104" s="113"/>
    </row>
    <row r="105" ht="12.75">
      <c r="E105" s="113"/>
    </row>
    <row r="106" ht="12.75">
      <c r="E106" s="113"/>
    </row>
    <row r="107" ht="12.75">
      <c r="E107" s="113"/>
    </row>
    <row r="108" ht="12.75">
      <c r="E108" s="113"/>
    </row>
    <row r="109" ht="12.75">
      <c r="E109" s="113"/>
    </row>
    <row r="110" ht="12.75">
      <c r="E110" s="113"/>
    </row>
    <row r="111" ht="12.75">
      <c r="E111" s="113"/>
    </row>
    <row r="112" ht="12.75">
      <c r="E112" s="113"/>
    </row>
    <row r="113" ht="12.75">
      <c r="E113" s="113"/>
    </row>
    <row r="114" ht="12.75">
      <c r="E114" s="113"/>
    </row>
    <row r="115" ht="12.75">
      <c r="E115" s="113"/>
    </row>
    <row r="116" ht="12.75">
      <c r="E116" s="113"/>
    </row>
    <row r="117" ht="12.75">
      <c r="E117" s="113"/>
    </row>
    <row r="118" ht="12.75">
      <c r="E118" s="113"/>
    </row>
    <row r="119" ht="12.75">
      <c r="E119" s="113"/>
    </row>
    <row r="120" ht="12.75">
      <c r="E120" s="113"/>
    </row>
    <row r="121" ht="12.75">
      <c r="E121" s="113"/>
    </row>
    <row r="122" ht="12.75">
      <c r="E122" s="113"/>
    </row>
    <row r="123" ht="12.75">
      <c r="E123" s="113"/>
    </row>
    <row r="124" ht="12.75">
      <c r="E124" s="113"/>
    </row>
    <row r="125" ht="12.75">
      <c r="E125" s="113"/>
    </row>
    <row r="126" ht="12.75">
      <c r="E126" s="113"/>
    </row>
    <row r="127" ht="12.75">
      <c r="E127" s="113"/>
    </row>
    <row r="128" ht="12.75">
      <c r="E128" s="113"/>
    </row>
    <row r="129" ht="12.75">
      <c r="E129" s="113"/>
    </row>
    <row r="130" ht="12.75">
      <c r="E130" s="113"/>
    </row>
    <row r="131" ht="12.75">
      <c r="E131" s="113"/>
    </row>
    <row r="132" ht="12.75">
      <c r="E132" s="113"/>
    </row>
    <row r="133" ht="12.75">
      <c r="E133" s="113"/>
    </row>
    <row r="134" ht="12.75">
      <c r="E134" s="113"/>
    </row>
    <row r="135" ht="12.75">
      <c r="E135" s="113"/>
    </row>
    <row r="136" ht="12.75">
      <c r="E136" s="113"/>
    </row>
    <row r="137" ht="12.75">
      <c r="E137" s="113"/>
    </row>
    <row r="138" ht="12.75">
      <c r="E138" s="113"/>
    </row>
    <row r="139" ht="12.75">
      <c r="E139" s="113"/>
    </row>
    <row r="140" ht="12.75">
      <c r="E140" s="113"/>
    </row>
    <row r="141" ht="12.75">
      <c r="E141" s="113"/>
    </row>
    <row r="142" ht="12.75">
      <c r="E142" s="113"/>
    </row>
    <row r="143" ht="12.75">
      <c r="E143" s="113"/>
    </row>
    <row r="144" ht="12.75">
      <c r="E144" s="113"/>
    </row>
    <row r="145" ht="12.75">
      <c r="E145" s="113"/>
    </row>
    <row r="146" ht="12.75">
      <c r="E146" s="113"/>
    </row>
    <row r="147" ht="12.75">
      <c r="E147" s="113"/>
    </row>
    <row r="148" ht="12.75">
      <c r="E148" s="113"/>
    </row>
    <row r="149" ht="12.75">
      <c r="E149" s="113"/>
    </row>
    <row r="150" ht="12.75">
      <c r="E150" s="113"/>
    </row>
    <row r="151" ht="12.75">
      <c r="E151" s="113"/>
    </row>
    <row r="152" ht="12.75">
      <c r="E152" s="113"/>
    </row>
    <row r="153" ht="12.75">
      <c r="E153" s="113"/>
    </row>
    <row r="154" ht="12.75">
      <c r="E154" s="113"/>
    </row>
    <row r="155" ht="12.75">
      <c r="E155" s="113"/>
    </row>
    <row r="156" ht="12.75">
      <c r="E156" s="113"/>
    </row>
    <row r="157" ht="12.75">
      <c r="E157" s="113"/>
    </row>
    <row r="158" ht="12.75">
      <c r="E158" s="113"/>
    </row>
    <row r="159" ht="12.75">
      <c r="E159" s="113"/>
    </row>
    <row r="160" ht="12.75">
      <c r="E160" s="113"/>
    </row>
    <row r="161" ht="12.75">
      <c r="E161" s="113"/>
    </row>
    <row r="162" ht="12.75">
      <c r="E162" s="113"/>
    </row>
    <row r="163" ht="12.75">
      <c r="E163" s="113"/>
    </row>
    <row r="164" ht="12.75">
      <c r="E164" s="113"/>
    </row>
    <row r="165" ht="12.75">
      <c r="E165" s="113"/>
    </row>
    <row r="166" ht="12.75">
      <c r="E166" s="113"/>
    </row>
    <row r="167" ht="12.75">
      <c r="E167" s="113"/>
    </row>
    <row r="168" ht="12.75">
      <c r="E168" s="113"/>
    </row>
    <row r="169" ht="12.75">
      <c r="E169" s="113"/>
    </row>
    <row r="170" ht="12.75">
      <c r="E170" s="113"/>
    </row>
    <row r="171" ht="12.75">
      <c r="E171" s="113"/>
    </row>
    <row r="172" ht="12.75">
      <c r="E172" s="113"/>
    </row>
    <row r="173" ht="12.75">
      <c r="E173" s="113"/>
    </row>
    <row r="174" ht="12.75">
      <c r="E174" s="113"/>
    </row>
    <row r="175" ht="12.75">
      <c r="E175" s="113"/>
    </row>
    <row r="176" ht="12.75">
      <c r="E176" s="113"/>
    </row>
    <row r="177" ht="12.75">
      <c r="E177" s="113"/>
    </row>
    <row r="178" ht="12.75">
      <c r="E178" s="113"/>
    </row>
    <row r="179" ht="12.75">
      <c r="E179" s="113"/>
    </row>
    <row r="180" ht="12.75">
      <c r="E180" s="113"/>
    </row>
    <row r="181" ht="12.75">
      <c r="E181" s="113"/>
    </row>
    <row r="182" ht="12.75">
      <c r="E182" s="113"/>
    </row>
    <row r="183" ht="12.75">
      <c r="E183" s="113"/>
    </row>
    <row r="184" ht="12.75">
      <c r="E184" s="113"/>
    </row>
    <row r="185" ht="12.75">
      <c r="E185" s="113"/>
    </row>
    <row r="186" ht="12.75">
      <c r="E186" s="113"/>
    </row>
    <row r="187" ht="12.75">
      <c r="E187" s="113"/>
    </row>
    <row r="188" ht="12.75">
      <c r="E188" s="113"/>
    </row>
    <row r="189" ht="12.75">
      <c r="E189" s="113"/>
    </row>
    <row r="190" ht="12.75">
      <c r="E190" s="113"/>
    </row>
    <row r="191" ht="12.75">
      <c r="E191" s="113"/>
    </row>
    <row r="192" ht="12.75">
      <c r="E192" s="113"/>
    </row>
    <row r="193" ht="12.75">
      <c r="E193" s="113"/>
    </row>
    <row r="194" ht="12.75">
      <c r="E194" s="113"/>
    </row>
    <row r="195" ht="12.75">
      <c r="E195" s="113"/>
    </row>
    <row r="196" ht="12.75">
      <c r="E196" s="113"/>
    </row>
    <row r="197" ht="12.75">
      <c r="E197" s="113"/>
    </row>
    <row r="198" ht="12.75">
      <c r="E198" s="113"/>
    </row>
    <row r="199" ht="12.75">
      <c r="E199" s="113"/>
    </row>
    <row r="200" ht="12.75">
      <c r="E200" s="113"/>
    </row>
    <row r="201" ht="12.75">
      <c r="E201" s="113"/>
    </row>
    <row r="202" ht="12.75">
      <c r="E202" s="113"/>
    </row>
    <row r="203" ht="12.75">
      <c r="E203" s="113"/>
    </row>
    <row r="204" ht="12.75">
      <c r="E204" s="113"/>
    </row>
    <row r="205" ht="12.75">
      <c r="E205" s="113"/>
    </row>
    <row r="206" ht="12.75">
      <c r="E206" s="113"/>
    </row>
    <row r="207" ht="12.75">
      <c r="E207" s="113"/>
    </row>
    <row r="208" ht="12.75">
      <c r="E208" s="113"/>
    </row>
    <row r="209" ht="12.75">
      <c r="E209" s="113"/>
    </row>
    <row r="210" ht="12.75">
      <c r="E210" s="113"/>
    </row>
    <row r="211" ht="12.75">
      <c r="E211" s="113"/>
    </row>
    <row r="212" ht="12.75">
      <c r="E212" s="113"/>
    </row>
    <row r="213" ht="12.75">
      <c r="E213" s="113"/>
    </row>
    <row r="214" ht="12.75">
      <c r="E214" s="113"/>
    </row>
    <row r="215" ht="12.75">
      <c r="E215" s="113"/>
    </row>
    <row r="216" ht="12.75">
      <c r="E216" s="113"/>
    </row>
    <row r="217" ht="12.75">
      <c r="E217" s="113"/>
    </row>
    <row r="218" ht="12.75">
      <c r="E218" s="113"/>
    </row>
    <row r="219" ht="12.75">
      <c r="E219" s="113"/>
    </row>
    <row r="220" ht="12.75">
      <c r="E220" s="113"/>
    </row>
    <row r="221" ht="12.75">
      <c r="E221" s="113"/>
    </row>
    <row r="222" ht="12.75">
      <c r="E222" s="113"/>
    </row>
    <row r="223" ht="12.75">
      <c r="E223" s="113"/>
    </row>
    <row r="224" ht="12.75">
      <c r="E224" s="113"/>
    </row>
    <row r="225" ht="12.75">
      <c r="E225" s="113"/>
    </row>
    <row r="226" ht="12.75">
      <c r="E226" s="113"/>
    </row>
    <row r="227" ht="12.75">
      <c r="E227" s="113"/>
    </row>
    <row r="228" ht="12.75">
      <c r="E228" s="113"/>
    </row>
    <row r="229" ht="12.75">
      <c r="E229" s="113"/>
    </row>
    <row r="230" ht="12.75">
      <c r="E230" s="113"/>
    </row>
    <row r="231" ht="12.75">
      <c r="E231" s="113"/>
    </row>
    <row r="232" ht="12.75">
      <c r="E232" s="113"/>
    </row>
    <row r="233" ht="12.75">
      <c r="E233" s="113"/>
    </row>
    <row r="234" ht="12.75">
      <c r="E234" s="113"/>
    </row>
    <row r="235" ht="12.75">
      <c r="E235" s="113"/>
    </row>
    <row r="236" ht="12.75">
      <c r="E236" s="113"/>
    </row>
    <row r="237" ht="12.75">
      <c r="E237" s="113"/>
    </row>
  </sheetData>
  <sheetProtection sheet="1" objects="1" scenarios="1" selectLockedCells="1"/>
  <mergeCells count="19">
    <mergeCell ref="B58:D58"/>
    <mergeCell ref="B20:C20"/>
    <mergeCell ref="B10:D10"/>
    <mergeCell ref="B47:C47"/>
    <mergeCell ref="B48:C48"/>
    <mergeCell ref="B50:C50"/>
    <mergeCell ref="B21:D21"/>
    <mergeCell ref="B56:D56"/>
    <mergeCell ref="B53:C53"/>
    <mergeCell ref="B6:C6"/>
    <mergeCell ref="B51:C51"/>
    <mergeCell ref="B52:C52"/>
    <mergeCell ref="F2:I2"/>
    <mergeCell ref="B45:C45"/>
    <mergeCell ref="F8:H9"/>
    <mergeCell ref="B49:C49"/>
    <mergeCell ref="B8:C8"/>
    <mergeCell ref="B2:D2"/>
    <mergeCell ref="C4:D4"/>
  </mergeCells>
  <printOptions horizontalCentered="1"/>
  <pageMargins left="0.5" right="0.32" top="0.5" bottom="0.5" header="0.5" footer="0.5"/>
  <pageSetup fitToHeight="1" fitToWidth="1" horizontalDpi="600" verticalDpi="600" orientation="portrait" scale="77" r:id="rId1"/>
</worksheet>
</file>

<file path=xl/worksheets/sheet12.xml><?xml version="1.0" encoding="utf-8"?>
<worksheet xmlns="http://schemas.openxmlformats.org/spreadsheetml/2006/main" xmlns:r="http://schemas.openxmlformats.org/officeDocument/2006/relationships">
  <sheetPr>
    <tabColor indexed="57"/>
    <pageSetUpPr fitToPage="1"/>
  </sheetPr>
  <dimension ref="A2:I223"/>
  <sheetViews>
    <sheetView showGridLines="0" showRowColHeaders="0" zoomScalePageLayoutView="0" workbookViewId="0" topLeftCell="A1">
      <selection activeCell="D4" sqref="D4"/>
    </sheetView>
  </sheetViews>
  <sheetFormatPr defaultColWidth="9.140625" defaultRowHeight="12.75"/>
  <cols>
    <col min="1" max="1" width="11.28125" style="55" customWidth="1"/>
    <col min="2" max="3" width="24.7109375" style="55" customWidth="1"/>
    <col min="4" max="4" width="39.140625" style="55" customWidth="1"/>
    <col min="5" max="5" width="4.7109375" style="55" customWidth="1"/>
    <col min="6" max="6" width="13.28125" style="55" hidden="1" customWidth="1"/>
    <col min="7" max="7" width="10.7109375" style="55" hidden="1" customWidth="1"/>
    <col min="8" max="8" width="10.00390625" style="55" hidden="1" customWidth="1"/>
    <col min="9" max="9" width="10.8515625" style="55" hidden="1" customWidth="1"/>
    <col min="10" max="10" width="9.140625" style="55" hidden="1" customWidth="1"/>
    <col min="11" max="16384" width="9.140625" style="55" customWidth="1"/>
  </cols>
  <sheetData>
    <row r="1" ht="13.5" customHeight="1" thickBot="1"/>
    <row r="2" spans="2:9" ht="38.25" customHeight="1" thickBot="1">
      <c r="B2" s="407" t="s">
        <v>176</v>
      </c>
      <c r="C2" s="407"/>
      <c r="D2" s="407"/>
      <c r="E2" s="108"/>
      <c r="F2" s="402"/>
      <c r="G2" s="402"/>
      <c r="H2" s="402"/>
      <c r="I2" s="402"/>
    </row>
    <row r="3" spans="2:9" ht="24" customHeight="1">
      <c r="B3" s="218"/>
      <c r="C3" s="218"/>
      <c r="D3" s="219" t="s">
        <v>119</v>
      </c>
      <c r="E3" s="108"/>
      <c r="F3" s="216"/>
      <c r="G3" s="216"/>
      <c r="H3" s="216"/>
      <c r="I3" s="216"/>
    </row>
    <row r="4" spans="2:9" ht="31.5" customHeight="1">
      <c r="B4" s="409" t="s">
        <v>182</v>
      </c>
      <c r="C4" s="409"/>
      <c r="D4" s="220"/>
      <c r="E4" s="108"/>
      <c r="F4" s="216"/>
      <c r="G4" s="216"/>
      <c r="H4" s="216"/>
      <c r="I4" s="216"/>
    </row>
    <row r="5" spans="2:9" ht="13.5" customHeight="1">
      <c r="B5" s="217"/>
      <c r="C5" s="217"/>
      <c r="D5" s="230"/>
      <c r="E5" s="108"/>
      <c r="F5" s="216"/>
      <c r="G5" s="216"/>
      <c r="H5" s="216"/>
      <c r="I5" s="216"/>
    </row>
    <row r="6" spans="2:5" ht="22.5" customHeight="1">
      <c r="B6" s="413" t="s">
        <v>175</v>
      </c>
      <c r="C6" s="413"/>
      <c r="D6" s="413"/>
      <c r="E6" s="109"/>
    </row>
    <row r="7" spans="2:4" ht="29.25" customHeight="1">
      <c r="B7" s="268" t="s">
        <v>101</v>
      </c>
      <c r="C7" s="269" t="s">
        <v>102</v>
      </c>
      <c r="D7" s="270" t="s">
        <v>181</v>
      </c>
    </row>
    <row r="8" spans="2:4" ht="13.5" customHeight="1">
      <c r="B8" s="44"/>
      <c r="C8" s="45"/>
      <c r="D8" s="61">
        <f aca="true" t="shared" si="0" ref="D8:D35">IF(B8&gt;0,DATEDIF(B8,C8,"d"),)</f>
        <v>0</v>
      </c>
    </row>
    <row r="9" spans="2:4" ht="13.5" customHeight="1">
      <c r="B9" s="44"/>
      <c r="C9" s="45"/>
      <c r="D9" s="61">
        <f t="shared" si="0"/>
        <v>0</v>
      </c>
    </row>
    <row r="10" spans="2:4" ht="13.5" customHeight="1">
      <c r="B10" s="44"/>
      <c r="C10" s="45"/>
      <c r="D10" s="61">
        <f>IF(B10&gt;0,DATEDIF(B10,C10,"d"),)</f>
        <v>0</v>
      </c>
    </row>
    <row r="11" spans="2:4" ht="13.5" customHeight="1">
      <c r="B11" s="44"/>
      <c r="C11" s="45"/>
      <c r="D11" s="61">
        <f t="shared" si="0"/>
        <v>0</v>
      </c>
    </row>
    <row r="12" spans="2:4" ht="13.5" customHeight="1">
      <c r="B12" s="44"/>
      <c r="C12" s="45"/>
      <c r="D12" s="61">
        <f t="shared" si="0"/>
        <v>0</v>
      </c>
    </row>
    <row r="13" spans="2:4" ht="13.5" customHeight="1">
      <c r="B13" s="44"/>
      <c r="C13" s="45"/>
      <c r="D13" s="61">
        <f t="shared" si="0"/>
        <v>0</v>
      </c>
    </row>
    <row r="14" spans="2:4" ht="13.5" customHeight="1">
      <c r="B14" s="44"/>
      <c r="C14" s="45"/>
      <c r="D14" s="61">
        <f t="shared" si="0"/>
        <v>0</v>
      </c>
    </row>
    <row r="15" spans="2:4" ht="13.5" customHeight="1">
      <c r="B15" s="44"/>
      <c r="C15" s="45"/>
      <c r="D15" s="61">
        <f t="shared" si="0"/>
        <v>0</v>
      </c>
    </row>
    <row r="16" spans="2:4" ht="13.5" customHeight="1">
      <c r="B16" s="44"/>
      <c r="C16" s="45"/>
      <c r="D16" s="61">
        <f t="shared" si="0"/>
        <v>0</v>
      </c>
    </row>
    <row r="17" spans="2:4" ht="13.5" customHeight="1">
      <c r="B17" s="44"/>
      <c r="C17" s="45"/>
      <c r="D17" s="61">
        <f t="shared" si="0"/>
        <v>0</v>
      </c>
    </row>
    <row r="18" spans="2:4" ht="13.5" customHeight="1">
      <c r="B18" s="44"/>
      <c r="C18" s="45"/>
      <c r="D18" s="61">
        <f t="shared" si="0"/>
        <v>0</v>
      </c>
    </row>
    <row r="19" spans="2:4" ht="13.5" customHeight="1">
      <c r="B19" s="44"/>
      <c r="C19" s="45"/>
      <c r="D19" s="61">
        <f t="shared" si="0"/>
        <v>0</v>
      </c>
    </row>
    <row r="20" spans="2:4" ht="13.5" customHeight="1">
      <c r="B20" s="44"/>
      <c r="C20" s="45"/>
      <c r="D20" s="61">
        <f t="shared" si="0"/>
        <v>0</v>
      </c>
    </row>
    <row r="21" spans="2:4" ht="13.5" customHeight="1">
      <c r="B21" s="44"/>
      <c r="C21" s="45"/>
      <c r="D21" s="61">
        <f t="shared" si="0"/>
        <v>0</v>
      </c>
    </row>
    <row r="22" spans="2:4" ht="13.5" customHeight="1">
      <c r="B22" s="44"/>
      <c r="C22" s="45"/>
      <c r="D22" s="61">
        <f t="shared" si="0"/>
        <v>0</v>
      </c>
    </row>
    <row r="23" spans="2:4" ht="13.5" customHeight="1">
      <c r="B23" s="44"/>
      <c r="C23" s="45"/>
      <c r="D23" s="61">
        <f t="shared" si="0"/>
        <v>0</v>
      </c>
    </row>
    <row r="24" spans="2:4" ht="13.5" customHeight="1">
      <c r="B24" s="44"/>
      <c r="C24" s="45"/>
      <c r="D24" s="61">
        <f t="shared" si="0"/>
        <v>0</v>
      </c>
    </row>
    <row r="25" spans="2:4" ht="13.5" customHeight="1">
      <c r="B25" s="44"/>
      <c r="C25" s="45"/>
      <c r="D25" s="61">
        <f t="shared" si="0"/>
        <v>0</v>
      </c>
    </row>
    <row r="26" spans="2:4" ht="13.5" customHeight="1">
      <c r="B26" s="44"/>
      <c r="C26" s="45"/>
      <c r="D26" s="61">
        <f t="shared" si="0"/>
        <v>0</v>
      </c>
    </row>
    <row r="27" spans="2:4" ht="13.5" customHeight="1">
      <c r="B27" s="44"/>
      <c r="C27" s="45"/>
      <c r="D27" s="61">
        <f t="shared" si="0"/>
        <v>0</v>
      </c>
    </row>
    <row r="28" spans="2:4" ht="13.5" customHeight="1">
      <c r="B28" s="44"/>
      <c r="C28" s="45"/>
      <c r="D28" s="61">
        <f t="shared" si="0"/>
        <v>0</v>
      </c>
    </row>
    <row r="29" spans="2:4" ht="13.5" customHeight="1">
      <c r="B29" s="44"/>
      <c r="C29" s="45"/>
      <c r="D29" s="61">
        <f t="shared" si="0"/>
        <v>0</v>
      </c>
    </row>
    <row r="30" spans="2:4" ht="13.5" customHeight="1">
      <c r="B30" s="44"/>
      <c r="C30" s="45"/>
      <c r="D30" s="61">
        <f t="shared" si="0"/>
        <v>0</v>
      </c>
    </row>
    <row r="31" spans="2:9" ht="13.5" customHeight="1">
      <c r="B31" s="44"/>
      <c r="C31" s="45"/>
      <c r="D31" s="61">
        <f t="shared" si="0"/>
        <v>0</v>
      </c>
      <c r="I31" s="210"/>
    </row>
    <row r="32" spans="2:8" ht="13.5" customHeight="1">
      <c r="B32" s="44"/>
      <c r="C32" s="45"/>
      <c r="D32" s="61">
        <f t="shared" si="0"/>
        <v>0</v>
      </c>
      <c r="H32" s="55" t="str">
        <f>CONCATENATE(G38," years, or ",G37," year and ",H36," months")</f>
        <v>0.00 years, or 0 year and 0 months</v>
      </c>
    </row>
    <row r="33" spans="2:4" ht="13.5" customHeight="1">
      <c r="B33" s="44"/>
      <c r="C33" s="45"/>
      <c r="D33" s="61">
        <f t="shared" si="0"/>
        <v>0</v>
      </c>
    </row>
    <row r="34" spans="2:4" ht="13.5" customHeight="1">
      <c r="B34" s="44"/>
      <c r="C34" s="45"/>
      <c r="D34" s="61">
        <f t="shared" si="0"/>
        <v>0</v>
      </c>
    </row>
    <row r="35" spans="2:9" ht="13.5" customHeight="1">
      <c r="B35" s="46"/>
      <c r="C35" s="47"/>
      <c r="D35" s="61">
        <f t="shared" si="0"/>
        <v>0</v>
      </c>
      <c r="H35" s="211">
        <f>SUM(D39-(G37*365))/30</f>
        <v>0</v>
      </c>
      <c r="I35" s="210" t="s">
        <v>178</v>
      </c>
    </row>
    <row r="36" spans="2:8" ht="18" customHeight="1">
      <c r="B36" s="411" t="s">
        <v>62</v>
      </c>
      <c r="C36" s="412"/>
      <c r="D36" s="208">
        <f>SUM(D8:D35)</f>
        <v>0</v>
      </c>
      <c r="H36" s="212" t="str">
        <f>TEXT(H35,"0")</f>
        <v>0</v>
      </c>
    </row>
    <row r="37" spans="5:8" ht="12.75" customHeight="1">
      <c r="E37" s="110"/>
      <c r="G37" s="212" t="str">
        <f>TEXT(ROUNDDOWN(F38,0),0)</f>
        <v>0</v>
      </c>
      <c r="H37" s="210" t="s">
        <v>177</v>
      </c>
    </row>
    <row r="38" spans="2:7" ht="21" customHeight="1">
      <c r="B38" s="414" t="s">
        <v>180</v>
      </c>
      <c r="C38" s="415"/>
      <c r="D38" s="153">
        <v>730</v>
      </c>
      <c r="F38" s="209">
        <f>SUM(D39/365)</f>
        <v>0</v>
      </c>
      <c r="G38" s="212" t="str">
        <f>TEXT(F38,"0.00")</f>
        <v>0.00</v>
      </c>
    </row>
    <row r="39" spans="2:4" ht="21.75" customHeight="1">
      <c r="B39" s="416" t="s">
        <v>174</v>
      </c>
      <c r="C39" s="417"/>
      <c r="D39" s="154">
        <f>D36</f>
        <v>0</v>
      </c>
    </row>
    <row r="40" spans="2:6" ht="27" customHeight="1">
      <c r="B40" s="419" t="s">
        <v>179</v>
      </c>
      <c r="C40" s="417"/>
      <c r="D40" s="213" t="str">
        <f>CONCATENATE(G38," years, or ",G37," year(s) and ",H36," month(s)")</f>
        <v>0.00 years, or 0 year(s) and 0 month(s)</v>
      </c>
      <c r="F40" s="210">
        <f>73/12</f>
        <v>6.083333333333333</v>
      </c>
    </row>
    <row r="41" spans="1:4" ht="28.5" customHeight="1">
      <c r="A41" s="102"/>
      <c r="B41" s="418" t="s">
        <v>200</v>
      </c>
      <c r="C41" s="418"/>
      <c r="D41" s="214" t="str">
        <f>IF(D39&gt;=D38,"Yes","No")</f>
        <v>No</v>
      </c>
    </row>
    <row r="42" spans="1:4" ht="17.25" customHeight="1">
      <c r="A42" s="102"/>
      <c r="B42" s="101"/>
      <c r="C42" s="101"/>
      <c r="D42" s="111"/>
    </row>
    <row r="43" spans="1:4" ht="48" customHeight="1">
      <c r="A43" s="102"/>
      <c r="B43" s="410" t="s">
        <v>201</v>
      </c>
      <c r="C43" s="410"/>
      <c r="D43" s="410"/>
    </row>
    <row r="44" spans="2:5" ht="25.5" customHeight="1">
      <c r="B44" s="327" t="s">
        <v>30</v>
      </c>
      <c r="C44" s="327"/>
      <c r="D44" s="327"/>
      <c r="E44" s="112"/>
    </row>
    <row r="48" ht="12.75">
      <c r="E48" s="66"/>
    </row>
    <row r="49" ht="12.75">
      <c r="E49" s="113"/>
    </row>
    <row r="50" ht="12.75">
      <c r="E50" s="113"/>
    </row>
    <row r="51" ht="12.75">
      <c r="E51" s="113"/>
    </row>
    <row r="52" ht="12.75">
      <c r="E52" s="113"/>
    </row>
    <row r="53" ht="12.75">
      <c r="E53" s="113"/>
    </row>
    <row r="54" ht="12.75">
      <c r="E54" s="113"/>
    </row>
    <row r="55" ht="12.75">
      <c r="E55" s="113"/>
    </row>
    <row r="56" ht="12.75">
      <c r="E56" s="113"/>
    </row>
    <row r="57" ht="12.75">
      <c r="E57" s="113"/>
    </row>
    <row r="58" ht="12.75">
      <c r="E58" s="113"/>
    </row>
    <row r="59" ht="12.75">
      <c r="E59" s="113"/>
    </row>
    <row r="60" ht="12.75">
      <c r="E60" s="113"/>
    </row>
    <row r="61" ht="12.75">
      <c r="E61" s="113"/>
    </row>
    <row r="62" ht="12.75">
      <c r="E62" s="113"/>
    </row>
    <row r="63" ht="12.75">
      <c r="E63" s="113"/>
    </row>
    <row r="64" ht="12.75">
      <c r="E64" s="113"/>
    </row>
    <row r="65" ht="12.75">
      <c r="E65" s="113"/>
    </row>
    <row r="66" ht="12.75">
      <c r="E66" s="113"/>
    </row>
    <row r="67" ht="12.75">
      <c r="E67" s="113"/>
    </row>
    <row r="68" ht="12.75">
      <c r="E68" s="113"/>
    </row>
    <row r="69" ht="12.75">
      <c r="E69" s="113"/>
    </row>
    <row r="70" ht="12.75">
      <c r="E70" s="113"/>
    </row>
    <row r="71" ht="12.75">
      <c r="E71" s="113"/>
    </row>
    <row r="72" ht="12.75">
      <c r="E72" s="113"/>
    </row>
    <row r="73" ht="12.75">
      <c r="E73" s="113"/>
    </row>
    <row r="74" ht="12.75">
      <c r="E74" s="113"/>
    </row>
    <row r="75" ht="12.75">
      <c r="E75" s="113"/>
    </row>
    <row r="76" ht="12.75">
      <c r="E76" s="113"/>
    </row>
    <row r="77" ht="12.75">
      <c r="E77" s="113"/>
    </row>
    <row r="78" ht="12.75">
      <c r="E78" s="113"/>
    </row>
    <row r="79" ht="12.75">
      <c r="E79" s="113"/>
    </row>
    <row r="80" ht="12.75">
      <c r="E80" s="113"/>
    </row>
    <row r="81" ht="12.75">
      <c r="E81" s="113"/>
    </row>
    <row r="82" ht="12.75">
      <c r="E82" s="113"/>
    </row>
    <row r="83" ht="12.75">
      <c r="E83" s="113"/>
    </row>
    <row r="84" ht="12.75">
      <c r="E84" s="113"/>
    </row>
    <row r="85" ht="12.75">
      <c r="E85" s="113"/>
    </row>
    <row r="86" ht="12.75">
      <c r="E86" s="113"/>
    </row>
    <row r="87" ht="12.75">
      <c r="E87" s="113"/>
    </row>
    <row r="88" ht="12.75">
      <c r="E88" s="113"/>
    </row>
    <row r="89" ht="12.75">
      <c r="E89" s="113"/>
    </row>
    <row r="90" ht="12.75">
      <c r="E90" s="113"/>
    </row>
    <row r="91" ht="12.75">
      <c r="E91" s="113"/>
    </row>
    <row r="92" ht="12.75">
      <c r="E92" s="113"/>
    </row>
    <row r="93" ht="12.75">
      <c r="E93" s="113"/>
    </row>
    <row r="94" ht="12.75">
      <c r="E94" s="113"/>
    </row>
    <row r="95" ht="12.75">
      <c r="E95" s="113"/>
    </row>
    <row r="96" ht="12.75">
      <c r="E96" s="113"/>
    </row>
    <row r="97" ht="12.75">
      <c r="E97" s="113"/>
    </row>
    <row r="98" ht="12.75">
      <c r="E98" s="113"/>
    </row>
    <row r="99" ht="12.75">
      <c r="E99" s="113"/>
    </row>
    <row r="100" ht="12.75">
      <c r="E100" s="113"/>
    </row>
    <row r="101" ht="12.75">
      <c r="E101" s="113"/>
    </row>
    <row r="102" ht="12.75">
      <c r="E102" s="113"/>
    </row>
    <row r="103" ht="12.75">
      <c r="E103" s="113"/>
    </row>
    <row r="104" ht="12.75">
      <c r="E104" s="113"/>
    </row>
    <row r="105" ht="12.75">
      <c r="E105" s="113"/>
    </row>
    <row r="106" ht="12.75">
      <c r="E106" s="113"/>
    </row>
    <row r="107" ht="12.75">
      <c r="E107" s="113"/>
    </row>
    <row r="108" ht="12.75">
      <c r="E108" s="113"/>
    </row>
    <row r="109" ht="12.75">
      <c r="E109" s="113"/>
    </row>
    <row r="110" ht="12.75">
      <c r="E110" s="113"/>
    </row>
    <row r="111" ht="12.75">
      <c r="E111" s="113"/>
    </row>
    <row r="112" ht="12.75">
      <c r="E112" s="113"/>
    </row>
    <row r="113" ht="12.75">
      <c r="E113" s="113"/>
    </row>
    <row r="114" ht="12.75">
      <c r="E114" s="113"/>
    </row>
    <row r="115" ht="12.75">
      <c r="E115" s="113"/>
    </row>
    <row r="116" ht="12.75">
      <c r="E116" s="113"/>
    </row>
    <row r="117" ht="12.75">
      <c r="E117" s="113"/>
    </row>
    <row r="118" ht="12.75">
      <c r="E118" s="113"/>
    </row>
    <row r="119" ht="12.75">
      <c r="E119" s="113"/>
    </row>
    <row r="120" ht="12.75">
      <c r="E120" s="113"/>
    </row>
    <row r="121" ht="12.75">
      <c r="E121" s="113"/>
    </row>
    <row r="122" ht="12.75">
      <c r="E122" s="113"/>
    </row>
    <row r="123" ht="12.75">
      <c r="E123" s="113"/>
    </row>
    <row r="124" ht="12.75">
      <c r="E124" s="113"/>
    </row>
    <row r="125" ht="12.75">
      <c r="E125" s="113"/>
    </row>
    <row r="126" ht="12.75">
      <c r="E126" s="113"/>
    </row>
    <row r="127" ht="12.75">
      <c r="E127" s="113"/>
    </row>
    <row r="128" ht="12.75">
      <c r="E128" s="113"/>
    </row>
    <row r="129" ht="12.75">
      <c r="E129" s="113"/>
    </row>
    <row r="130" ht="12.75">
      <c r="E130" s="113"/>
    </row>
    <row r="131" ht="12.75">
      <c r="E131" s="113"/>
    </row>
    <row r="132" ht="12.75">
      <c r="E132" s="113"/>
    </row>
    <row r="133" ht="12.75">
      <c r="E133" s="113"/>
    </row>
    <row r="134" ht="12.75">
      <c r="E134" s="113"/>
    </row>
    <row r="135" ht="12.75">
      <c r="E135" s="113"/>
    </row>
    <row r="136" ht="12.75">
      <c r="E136" s="113"/>
    </row>
    <row r="137" ht="12.75">
      <c r="E137" s="113"/>
    </row>
    <row r="138" ht="12.75">
      <c r="E138" s="113"/>
    </row>
    <row r="139" ht="12.75">
      <c r="E139" s="113"/>
    </row>
    <row r="140" ht="12.75">
      <c r="E140" s="113"/>
    </row>
    <row r="141" ht="12.75">
      <c r="E141" s="113"/>
    </row>
    <row r="142" ht="12.75">
      <c r="E142" s="113"/>
    </row>
    <row r="143" ht="12.75">
      <c r="E143" s="113"/>
    </row>
    <row r="144" ht="12.75">
      <c r="E144" s="113"/>
    </row>
    <row r="145" ht="12.75">
      <c r="E145" s="113"/>
    </row>
    <row r="146" ht="12.75">
      <c r="E146" s="113"/>
    </row>
    <row r="147" ht="12.75">
      <c r="E147" s="113"/>
    </row>
    <row r="148" ht="12.75">
      <c r="E148" s="113"/>
    </row>
    <row r="149" ht="12.75">
      <c r="E149" s="113"/>
    </row>
    <row r="150" ht="12.75">
      <c r="E150" s="113"/>
    </row>
    <row r="151" ht="12.75">
      <c r="E151" s="113"/>
    </row>
    <row r="152" ht="12.75">
      <c r="E152" s="113"/>
    </row>
    <row r="153" ht="12.75">
      <c r="E153" s="113"/>
    </row>
    <row r="154" ht="12.75">
      <c r="E154" s="113"/>
    </row>
    <row r="155" ht="12.75">
      <c r="E155" s="113"/>
    </row>
    <row r="156" ht="12.75">
      <c r="E156" s="113"/>
    </row>
    <row r="157" ht="12.75">
      <c r="E157" s="113"/>
    </row>
    <row r="158" ht="12.75">
      <c r="E158" s="113"/>
    </row>
    <row r="159" ht="12.75">
      <c r="E159" s="113"/>
    </row>
    <row r="160" ht="12.75">
      <c r="E160" s="113"/>
    </row>
    <row r="161" ht="12.75">
      <c r="E161" s="113"/>
    </row>
    <row r="162" ht="12.75">
      <c r="E162" s="113"/>
    </row>
    <row r="163" ht="12.75">
      <c r="E163" s="113"/>
    </row>
    <row r="164" ht="12.75">
      <c r="E164" s="113"/>
    </row>
    <row r="165" ht="12.75">
      <c r="E165" s="113"/>
    </row>
    <row r="166" ht="12.75">
      <c r="E166" s="113"/>
    </row>
    <row r="167" ht="12.75">
      <c r="E167" s="113"/>
    </row>
    <row r="168" ht="12.75">
      <c r="E168" s="113"/>
    </row>
    <row r="169" ht="12.75">
      <c r="E169" s="113"/>
    </row>
    <row r="170" ht="12.75">
      <c r="E170" s="113"/>
    </row>
    <row r="171" ht="12.75">
      <c r="E171" s="113"/>
    </row>
    <row r="172" ht="12.75">
      <c r="E172" s="113"/>
    </row>
    <row r="173" ht="12.75">
      <c r="E173" s="113"/>
    </row>
    <row r="174" ht="12.75">
      <c r="E174" s="113"/>
    </row>
    <row r="175" ht="12.75">
      <c r="E175" s="113"/>
    </row>
    <row r="176" ht="12.75">
      <c r="E176" s="113"/>
    </row>
    <row r="177" ht="12.75">
      <c r="E177" s="113"/>
    </row>
    <row r="178" ht="12.75">
      <c r="E178" s="113"/>
    </row>
    <row r="179" ht="12.75">
      <c r="E179" s="113"/>
    </row>
    <row r="180" ht="12.75">
      <c r="E180" s="113"/>
    </row>
    <row r="181" ht="12.75">
      <c r="E181" s="113"/>
    </row>
    <row r="182" ht="12.75">
      <c r="E182" s="113"/>
    </row>
    <row r="183" ht="12.75">
      <c r="E183" s="113"/>
    </row>
    <row r="184" ht="12.75">
      <c r="E184" s="113"/>
    </row>
    <row r="185" ht="12.75">
      <c r="E185" s="113"/>
    </row>
    <row r="186" ht="12.75">
      <c r="E186" s="113"/>
    </row>
    <row r="187" ht="12.75">
      <c r="E187" s="113"/>
    </row>
    <row r="188" ht="12.75">
      <c r="E188" s="113"/>
    </row>
    <row r="189" ht="12.75">
      <c r="E189" s="113"/>
    </row>
    <row r="190" ht="12.75">
      <c r="E190" s="113"/>
    </row>
    <row r="191" ht="12.75">
      <c r="E191" s="113"/>
    </row>
    <row r="192" ht="12.75">
      <c r="E192" s="113"/>
    </row>
    <row r="193" ht="12.75">
      <c r="E193" s="113"/>
    </row>
    <row r="194" ht="12.75">
      <c r="E194" s="113"/>
    </row>
    <row r="195" ht="12.75">
      <c r="E195" s="113"/>
    </row>
    <row r="196" ht="12.75">
      <c r="E196" s="113"/>
    </row>
    <row r="197" ht="12.75">
      <c r="E197" s="113"/>
    </row>
    <row r="198" ht="12.75">
      <c r="E198" s="113"/>
    </row>
    <row r="199" ht="12.75">
      <c r="E199" s="113"/>
    </row>
    <row r="200" ht="12.75">
      <c r="E200" s="113"/>
    </row>
    <row r="201" ht="12.75">
      <c r="E201" s="113"/>
    </row>
    <row r="202" ht="12.75">
      <c r="E202" s="113"/>
    </row>
    <row r="203" ht="12.75">
      <c r="E203" s="113"/>
    </row>
    <row r="204" ht="12.75">
      <c r="E204" s="113"/>
    </row>
    <row r="205" ht="12.75">
      <c r="E205" s="113"/>
    </row>
    <row r="206" ht="12.75">
      <c r="E206" s="113"/>
    </row>
    <row r="207" ht="12.75">
      <c r="E207" s="113"/>
    </row>
    <row r="208" ht="12.75">
      <c r="E208" s="113"/>
    </row>
    <row r="209" ht="12.75">
      <c r="E209" s="113"/>
    </row>
    <row r="210" ht="12.75">
      <c r="E210" s="113"/>
    </row>
    <row r="211" ht="12.75">
      <c r="E211" s="113"/>
    </row>
    <row r="212" ht="12.75">
      <c r="E212" s="113"/>
    </row>
    <row r="213" ht="12.75">
      <c r="E213" s="113"/>
    </row>
    <row r="214" ht="12.75">
      <c r="E214" s="113"/>
    </row>
    <row r="215" ht="12.75">
      <c r="E215" s="113"/>
    </row>
    <row r="216" ht="12.75">
      <c r="E216" s="113"/>
    </row>
    <row r="217" ht="12.75">
      <c r="E217" s="113"/>
    </row>
    <row r="218" ht="12.75">
      <c r="E218" s="113"/>
    </row>
    <row r="219" ht="12.75">
      <c r="E219" s="113"/>
    </row>
    <row r="220" ht="12.75">
      <c r="E220" s="113"/>
    </row>
    <row r="221" ht="12.75">
      <c r="E221" s="113"/>
    </row>
    <row r="222" ht="12.75">
      <c r="E222" s="113"/>
    </row>
    <row r="223" ht="12.75">
      <c r="E223" s="113"/>
    </row>
  </sheetData>
  <sheetProtection sheet="1" objects="1" scenarios="1" selectLockedCells="1"/>
  <mergeCells count="11">
    <mergeCell ref="B40:C40"/>
    <mergeCell ref="B4:C4"/>
    <mergeCell ref="B43:D43"/>
    <mergeCell ref="F2:I2"/>
    <mergeCell ref="B2:D2"/>
    <mergeCell ref="B44:D44"/>
    <mergeCell ref="B36:C36"/>
    <mergeCell ref="B6:D6"/>
    <mergeCell ref="B38:C38"/>
    <mergeCell ref="B39:C39"/>
    <mergeCell ref="B41:C41"/>
  </mergeCells>
  <printOptions horizontalCentered="1"/>
  <pageMargins left="0.5" right="0.5" top="0.5" bottom="0.5" header="0.5" footer="0.5"/>
  <pageSetup fitToHeight="1" fitToWidth="1" horizontalDpi="600" verticalDpi="600" orientation="portrait" scale="95" r:id="rId1"/>
</worksheet>
</file>

<file path=xl/worksheets/sheet13.xml><?xml version="1.0" encoding="utf-8"?>
<worksheet xmlns="http://schemas.openxmlformats.org/spreadsheetml/2006/main" xmlns:r="http://schemas.openxmlformats.org/officeDocument/2006/relationships">
  <sheetPr>
    <tabColor indexed="51"/>
    <pageSetUpPr fitToPage="1"/>
  </sheetPr>
  <dimension ref="B2:K28"/>
  <sheetViews>
    <sheetView showGridLines="0" showRowColHeaders="0" zoomScalePageLayoutView="0" workbookViewId="0" topLeftCell="A1">
      <selection activeCell="C5" sqref="C5:F5"/>
    </sheetView>
  </sheetViews>
  <sheetFormatPr defaultColWidth="9.140625" defaultRowHeight="12.75"/>
  <cols>
    <col min="2" max="2" width="39.00390625" style="0" customWidth="1"/>
    <col min="3" max="3" width="6.28125" style="0" customWidth="1"/>
    <col min="4" max="4" width="9.00390625" style="0" customWidth="1"/>
    <col min="5" max="5" width="3.28125" style="0" customWidth="1"/>
    <col min="6" max="6" width="19.7109375" style="0" customWidth="1"/>
    <col min="7" max="7" width="15.00390625" style="0" customWidth="1"/>
    <col min="8" max="8" width="0" style="0" hidden="1" customWidth="1"/>
  </cols>
  <sheetData>
    <row r="1" ht="13.5" thickBot="1"/>
    <row r="2" spans="2:9" ht="39.75" customHeight="1" thickBot="1">
      <c r="B2" s="425" t="s">
        <v>137</v>
      </c>
      <c r="C2" s="425"/>
      <c r="D2" s="425"/>
      <c r="E2" s="425"/>
      <c r="F2" s="425"/>
      <c r="G2" s="116"/>
      <c r="H2" s="116"/>
      <c r="I2" s="116"/>
    </row>
    <row r="3" ht="9" customHeight="1"/>
    <row r="4" spans="2:6" ht="14.25" customHeight="1">
      <c r="B4" s="117"/>
      <c r="C4" s="421" t="s">
        <v>10</v>
      </c>
      <c r="D4" s="421"/>
      <c r="E4" s="421"/>
      <c r="F4" s="421"/>
    </row>
    <row r="5" spans="2:6" ht="30" customHeight="1">
      <c r="B5" s="122" t="s">
        <v>123</v>
      </c>
      <c r="C5" s="427"/>
      <c r="D5" s="427"/>
      <c r="E5" s="427"/>
      <c r="F5" s="427"/>
    </row>
    <row r="6" spans="2:6" ht="8.25" customHeight="1">
      <c r="B6" s="117"/>
      <c r="C6" s="117"/>
      <c r="D6" s="117"/>
      <c r="E6" s="117"/>
      <c r="F6" s="118"/>
    </row>
    <row r="7" spans="2:6" ht="6" customHeight="1">
      <c r="B7" s="117"/>
      <c r="C7" s="117"/>
      <c r="D7" s="117"/>
      <c r="E7" s="117"/>
      <c r="F7" s="118"/>
    </row>
    <row r="8" spans="2:7" ht="39.75" customHeight="1">
      <c r="B8" s="428" t="s">
        <v>126</v>
      </c>
      <c r="C8" s="428"/>
      <c r="D8" s="428"/>
      <c r="E8" s="119"/>
      <c r="F8" s="129"/>
      <c r="G8" s="114"/>
    </row>
    <row r="9" spans="2:7" ht="37.5" customHeight="1">
      <c r="B9" s="429" t="s">
        <v>138</v>
      </c>
      <c r="C9" s="429"/>
      <c r="D9" s="429"/>
      <c r="E9" s="191"/>
      <c r="F9" s="282">
        <f>IF(ISBLANK(F8),"",F8+547.5)</f>
      </c>
      <c r="G9" s="114"/>
    </row>
    <row r="10" spans="2:7" ht="1.5" customHeight="1">
      <c r="B10" s="257"/>
      <c r="C10" s="258"/>
      <c r="D10" s="258"/>
      <c r="E10" s="123"/>
      <c r="F10" s="127"/>
      <c r="G10" s="114"/>
    </row>
    <row r="11" spans="2:7" ht="39.75" customHeight="1">
      <c r="B11" s="430" t="s">
        <v>129</v>
      </c>
      <c r="C11" s="430"/>
      <c r="D11" s="430"/>
      <c r="E11" s="121"/>
      <c r="F11" s="130"/>
      <c r="G11" s="115"/>
    </row>
    <row r="12" spans="2:7" ht="43.5" customHeight="1">
      <c r="B12" s="422" t="s">
        <v>122</v>
      </c>
      <c r="C12" s="422"/>
      <c r="D12" s="422"/>
      <c r="E12" s="120"/>
      <c r="F12" s="285">
        <f>IF(ISBLANK(F11),"",F11+30)</f>
      </c>
      <c r="G12" s="114"/>
    </row>
    <row r="13" spans="2:7" ht="38.25" customHeight="1">
      <c r="B13" s="422" t="s">
        <v>121</v>
      </c>
      <c r="C13" s="422"/>
      <c r="D13" s="422"/>
      <c r="E13" s="120"/>
      <c r="F13" s="286">
        <f>IF(ISBLANK(F11),"",F11+180)</f>
      </c>
      <c r="G13" s="114"/>
    </row>
    <row r="14" spans="2:8" ht="69.75" customHeight="1">
      <c r="B14" s="423" t="s">
        <v>139</v>
      </c>
      <c r="C14" s="423"/>
      <c r="D14" s="423"/>
      <c r="E14" s="190"/>
      <c r="F14" s="283">
        <f>IF(F9&gt;F13,F13,F9)</f>
      </c>
      <c r="G14" s="114"/>
      <c r="H14">
        <f ca="1">NOW()</f>
        <v>39541.60300393518</v>
      </c>
    </row>
    <row r="15" spans="2:7" ht="1.5" customHeight="1">
      <c r="B15" s="259"/>
      <c r="C15" s="260"/>
      <c r="D15" s="260"/>
      <c r="E15" s="124"/>
      <c r="F15" s="128"/>
      <c r="G15" s="114"/>
    </row>
    <row r="16" spans="2:7" ht="39.75" customHeight="1" thickBot="1">
      <c r="B16" s="420" t="s">
        <v>115</v>
      </c>
      <c r="C16" s="420"/>
      <c r="D16" s="420"/>
      <c r="E16" s="186"/>
      <c r="F16" s="187"/>
      <c r="G16" s="114"/>
    </row>
    <row r="17" spans="2:7" s="149" customFormat="1" ht="24.75" customHeight="1" thickTop="1">
      <c r="B17" s="261"/>
      <c r="C17" s="261"/>
      <c r="D17" s="261"/>
      <c r="E17" s="184"/>
      <c r="F17" s="184"/>
      <c r="G17" s="148"/>
    </row>
    <row r="18" spans="2:7" ht="39.75" customHeight="1" thickBot="1">
      <c r="B18" s="431" t="s">
        <v>118</v>
      </c>
      <c r="C18" s="431"/>
      <c r="D18" s="431"/>
      <c r="E18" s="182"/>
      <c r="F18" s="183"/>
      <c r="G18" s="114"/>
    </row>
    <row r="19" spans="2:6" ht="24.75" customHeight="1" thickTop="1">
      <c r="B19" s="262"/>
      <c r="C19" s="262"/>
      <c r="D19" s="262"/>
      <c r="E19" s="185"/>
      <c r="F19" s="185"/>
    </row>
    <row r="20" spans="2:6" ht="42" customHeight="1">
      <c r="B20" s="428" t="s">
        <v>161</v>
      </c>
      <c r="C20" s="428"/>
      <c r="D20" s="428"/>
      <c r="E20" s="150"/>
      <c r="F20" s="192"/>
    </row>
    <row r="21" spans="2:6" ht="52.5" customHeight="1" thickBot="1">
      <c r="B21" s="432" t="s">
        <v>162</v>
      </c>
      <c r="C21" s="432"/>
      <c r="D21" s="432"/>
      <c r="E21" s="182"/>
      <c r="F21" s="284">
        <f>IF(ISBLANK(F20),"",F20+180)</f>
      </c>
    </row>
    <row r="22" spans="2:6" ht="15" customHeight="1" thickTop="1">
      <c r="B22" s="188"/>
      <c r="C22" s="188"/>
      <c r="D22" s="188"/>
      <c r="E22" s="177"/>
      <c r="F22" s="189"/>
    </row>
    <row r="23" spans="2:6" ht="39.75" customHeight="1">
      <c r="B23" s="426" t="s">
        <v>160</v>
      </c>
      <c r="C23" s="426"/>
      <c r="D23" s="426"/>
      <c r="E23" s="426"/>
      <c r="F23" s="426"/>
    </row>
    <row r="24" spans="2:11" ht="32.25" customHeight="1">
      <c r="B24" s="424" t="s">
        <v>31</v>
      </c>
      <c r="C24" s="424"/>
      <c r="D24" s="424"/>
      <c r="E24" s="424"/>
      <c r="F24" s="424"/>
      <c r="G24" s="112"/>
      <c r="H24" s="112"/>
      <c r="I24" s="112"/>
      <c r="J24" s="112"/>
      <c r="K24" s="112"/>
    </row>
    <row r="28" ht="12.75">
      <c r="B28" t="s">
        <v>120</v>
      </c>
    </row>
  </sheetData>
  <sheetProtection sheet="1" objects="1" scenarios="1" selectLockedCells="1"/>
  <mergeCells count="15">
    <mergeCell ref="B2:F2"/>
    <mergeCell ref="B23:F23"/>
    <mergeCell ref="C5:F5"/>
    <mergeCell ref="B8:D8"/>
    <mergeCell ref="B9:D9"/>
    <mergeCell ref="B11:D11"/>
    <mergeCell ref="B18:D18"/>
    <mergeCell ref="B20:D20"/>
    <mergeCell ref="B21:D21"/>
    <mergeCell ref="B16:D16"/>
    <mergeCell ref="C4:F4"/>
    <mergeCell ref="B12:D12"/>
    <mergeCell ref="B13:D13"/>
    <mergeCell ref="B14:D14"/>
    <mergeCell ref="B24:F24"/>
  </mergeCells>
  <conditionalFormatting sqref="F14">
    <cfRule type="cellIs" priority="1" dxfId="1" operator="lessThanOrEqual" stopIfTrue="1">
      <formula>$H$14</formula>
    </cfRule>
  </conditionalFormatting>
  <printOptions horizontalCentered="1"/>
  <pageMargins left="0.5" right="0.5" top="0.5" bottom="0.5"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51"/>
    <pageSetUpPr fitToPage="1"/>
  </sheetPr>
  <dimension ref="B2:J29"/>
  <sheetViews>
    <sheetView showGridLines="0" showRowColHeaders="0" zoomScalePageLayoutView="0" workbookViewId="0" topLeftCell="A1">
      <selection activeCell="C5" sqref="C5:E5"/>
    </sheetView>
  </sheetViews>
  <sheetFormatPr defaultColWidth="9.140625" defaultRowHeight="12.75"/>
  <cols>
    <col min="2" max="2" width="46.140625" style="0" customWidth="1"/>
    <col min="3" max="3" width="12.140625" style="0" customWidth="1"/>
    <col min="4" max="4" width="3.421875" style="0" customWidth="1"/>
    <col min="5" max="5" width="24.421875" style="0" customWidth="1"/>
    <col min="6" max="6" width="15.00390625" style="0" customWidth="1"/>
    <col min="7" max="7" width="0" style="0" hidden="1" customWidth="1"/>
  </cols>
  <sheetData>
    <row r="1" ht="13.5" thickBot="1"/>
    <row r="2" spans="2:8" ht="54.75" customHeight="1" thickBot="1">
      <c r="B2" s="434" t="s">
        <v>130</v>
      </c>
      <c r="C2" s="434"/>
      <c r="D2" s="434"/>
      <c r="E2" s="434"/>
      <c r="F2" s="116"/>
      <c r="G2" s="116"/>
      <c r="H2" s="116"/>
    </row>
    <row r="3" ht="9" customHeight="1"/>
    <row r="4" spans="2:5" ht="14.25" customHeight="1">
      <c r="B4" s="117"/>
      <c r="C4" s="421" t="s">
        <v>10</v>
      </c>
      <c r="D4" s="421"/>
      <c r="E4" s="421"/>
    </row>
    <row r="5" spans="2:5" ht="32.25" customHeight="1">
      <c r="B5" s="122" t="s">
        <v>123</v>
      </c>
      <c r="C5" s="435"/>
      <c r="D5" s="435"/>
      <c r="E5" s="435"/>
    </row>
    <row r="6" spans="2:5" ht="8.25" customHeight="1">
      <c r="B6" s="117"/>
      <c r="C6" s="117"/>
      <c r="D6" s="117"/>
      <c r="E6" s="118"/>
    </row>
    <row r="7" spans="2:5" ht="6" customHeight="1">
      <c r="B7" s="117"/>
      <c r="C7" s="117"/>
      <c r="D7" s="117"/>
      <c r="E7" s="118"/>
    </row>
    <row r="8" spans="2:6" ht="39.75" customHeight="1">
      <c r="B8" s="428" t="s">
        <v>131</v>
      </c>
      <c r="C8" s="428"/>
      <c r="D8" s="119"/>
      <c r="E8" s="129"/>
      <c r="F8" s="114"/>
    </row>
    <row r="9" spans="2:6" ht="37.5" customHeight="1">
      <c r="B9" s="429" t="s">
        <v>164</v>
      </c>
      <c r="C9" s="429"/>
      <c r="D9" s="191"/>
      <c r="E9" s="126">
        <f>IF(ISBLANK(E8),"",E8+180)</f>
      </c>
      <c r="F9" s="114"/>
    </row>
    <row r="10" spans="2:6" ht="1.5" customHeight="1">
      <c r="B10" s="257"/>
      <c r="C10" s="258"/>
      <c r="D10" s="123"/>
      <c r="E10" s="127"/>
      <c r="F10" s="114"/>
    </row>
    <row r="11" spans="2:6" ht="39.75" customHeight="1">
      <c r="B11" s="430" t="s">
        <v>129</v>
      </c>
      <c r="C11" s="430"/>
      <c r="D11" s="121"/>
      <c r="E11" s="130"/>
      <c r="F11" s="115"/>
    </row>
    <row r="12" spans="2:6" ht="43.5" customHeight="1">
      <c r="B12" s="429" t="s">
        <v>132</v>
      </c>
      <c r="C12" s="429"/>
      <c r="D12" s="120"/>
      <c r="E12" s="145">
        <f>IF(ISBLANK(E11),"",E11+30)</f>
      </c>
      <c r="F12" s="114"/>
    </row>
    <row r="13" spans="2:6" ht="43.5" customHeight="1">
      <c r="B13" s="433" t="s">
        <v>115</v>
      </c>
      <c r="C13" s="433"/>
      <c r="D13" s="125"/>
      <c r="E13" s="130"/>
      <c r="F13" s="114"/>
    </row>
    <row r="14" spans="2:6" ht="43.5" customHeight="1">
      <c r="B14" s="422" t="s">
        <v>133</v>
      </c>
      <c r="C14" s="422"/>
      <c r="D14" s="120"/>
      <c r="E14" s="146">
        <f>IF(ISBLANK(E13),"",E13-30)</f>
      </c>
      <c r="F14" s="114"/>
    </row>
    <row r="15" spans="2:6" ht="38.25" customHeight="1">
      <c r="B15" s="422" t="s">
        <v>134</v>
      </c>
      <c r="C15" s="422"/>
      <c r="D15" s="142"/>
      <c r="E15" s="147">
        <f>IF(ISBLANK(E13),"",E13-180)</f>
      </c>
      <c r="F15" s="114"/>
    </row>
    <row r="16" spans="2:7" ht="91.5" customHeight="1">
      <c r="B16" s="429" t="s">
        <v>163</v>
      </c>
      <c r="C16" s="429"/>
      <c r="D16" s="190"/>
      <c r="E16" s="143">
        <f>IF(ISBLANK(E13),"","Between"&amp;CHAR(10)&amp;TEXT(E15,"mm/dd/yyyy")&amp;CHAR(10)&amp;" and "&amp;CHAR(10)&amp;TEXT(E14,"mm/dd/yyyy"))</f>
      </c>
      <c r="F16" s="144"/>
      <c r="G16">
        <f ca="1">NOW()</f>
        <v>39541.60300393518</v>
      </c>
    </row>
    <row r="17" spans="2:6" ht="2.25" customHeight="1">
      <c r="B17" s="259"/>
      <c r="C17" s="260"/>
      <c r="D17" s="124"/>
      <c r="E17" s="128"/>
      <c r="F17" s="114"/>
    </row>
    <row r="18" spans="2:6" ht="24.75" customHeight="1">
      <c r="B18" s="263"/>
      <c r="C18" s="263"/>
      <c r="D18" s="151"/>
      <c r="E18" s="151"/>
      <c r="F18" s="114"/>
    </row>
    <row r="19" spans="2:6" ht="39.75" customHeight="1" thickBot="1">
      <c r="B19" s="431" t="s">
        <v>118</v>
      </c>
      <c r="C19" s="431"/>
      <c r="D19" s="178"/>
      <c r="E19" s="179"/>
      <c r="F19" s="114"/>
    </row>
    <row r="20" spans="2:6" ht="24.75" customHeight="1" thickTop="1">
      <c r="B20" s="264"/>
      <c r="C20" s="264"/>
      <c r="D20" s="180"/>
      <c r="E20" s="265"/>
      <c r="F20" s="114"/>
    </row>
    <row r="21" spans="2:6" ht="39.75" customHeight="1">
      <c r="B21" s="428" t="s">
        <v>161</v>
      </c>
      <c r="C21" s="428"/>
      <c r="D21" s="150"/>
      <c r="E21" s="194"/>
      <c r="F21" s="114"/>
    </row>
    <row r="22" spans="2:6" ht="51.75" customHeight="1" thickBot="1">
      <c r="B22" s="432" t="s">
        <v>162</v>
      </c>
      <c r="C22" s="432"/>
      <c r="D22" s="182"/>
      <c r="E22" s="193">
        <f>IF(ISBLANK(E21),"",E21+180)</f>
      </c>
      <c r="F22" s="114"/>
    </row>
    <row r="23" ht="13.5" thickTop="1"/>
    <row r="24" spans="2:5" ht="34.5" customHeight="1">
      <c r="B24" s="426" t="s">
        <v>160</v>
      </c>
      <c r="C24" s="426"/>
      <c r="D24" s="426"/>
      <c r="E24" s="426"/>
    </row>
    <row r="25" spans="2:10" ht="32.25" customHeight="1">
      <c r="B25" s="424" t="s">
        <v>31</v>
      </c>
      <c r="C25" s="424"/>
      <c r="D25" s="424"/>
      <c r="E25" s="424"/>
      <c r="F25" s="112"/>
      <c r="G25" s="112"/>
      <c r="H25" s="112"/>
      <c r="I25" s="112"/>
      <c r="J25" s="112"/>
    </row>
    <row r="28" spans="2:3" ht="13.5">
      <c r="B28" s="181"/>
      <c r="C28" s="181"/>
    </row>
    <row r="29" ht="12.75">
      <c r="B29" t="s">
        <v>120</v>
      </c>
    </row>
  </sheetData>
  <sheetProtection sheet="1" objects="1" scenarios="1" selectLockedCells="1"/>
  <mergeCells count="16">
    <mergeCell ref="B25:E25"/>
    <mergeCell ref="B2:E2"/>
    <mergeCell ref="B24:E24"/>
    <mergeCell ref="C5:E5"/>
    <mergeCell ref="B8:C8"/>
    <mergeCell ref="B9:C9"/>
    <mergeCell ref="B11:C11"/>
    <mergeCell ref="B12:C12"/>
    <mergeCell ref="B19:C19"/>
    <mergeCell ref="B21:C21"/>
    <mergeCell ref="B22:C22"/>
    <mergeCell ref="C4:E4"/>
    <mergeCell ref="B13:C13"/>
    <mergeCell ref="B14:C14"/>
    <mergeCell ref="B15:C15"/>
    <mergeCell ref="B16:C16"/>
  </mergeCells>
  <printOptions horizontalCentered="1"/>
  <pageMargins left="0.5" right="0.5" top="0.5" bottom="0.5" header="0.5" footer="0.5"/>
  <pageSetup fitToHeight="1" fitToWidth="1" horizontalDpi="600" verticalDpi="600" orientation="portrait" scale="95"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B2:J23"/>
  <sheetViews>
    <sheetView showGridLines="0" showRowColHeaders="0" zoomScalePageLayoutView="0" workbookViewId="0" topLeftCell="A1">
      <selection activeCell="C5" sqref="C5:F5"/>
    </sheetView>
  </sheetViews>
  <sheetFormatPr defaultColWidth="9.140625" defaultRowHeight="12.75"/>
  <cols>
    <col min="1" max="1" width="12.8515625" style="163" customWidth="1"/>
    <col min="2" max="2" width="49.28125" style="163" customWidth="1"/>
    <col min="3" max="3" width="10.7109375" style="163" customWidth="1"/>
    <col min="4" max="4" width="2.421875" style="163" customWidth="1"/>
    <col min="5" max="5" width="7.7109375" style="163" customWidth="1"/>
    <col min="6" max="6" width="25.00390625" style="163" customWidth="1"/>
    <col min="7" max="7" width="16.421875" style="163" hidden="1" customWidth="1"/>
    <col min="8" max="8" width="18.57421875" style="163" customWidth="1"/>
    <col min="9" max="9" width="11.7109375" style="163" customWidth="1"/>
    <col min="10" max="10" width="20.8515625" style="163" customWidth="1"/>
    <col min="11" max="16384" width="9.140625" style="163" customWidth="1"/>
  </cols>
  <sheetData>
    <row r="1" ht="24.75" customHeight="1" thickBot="1"/>
    <row r="2" spans="2:10" ht="33" customHeight="1" thickBot="1">
      <c r="B2" s="440" t="s">
        <v>12</v>
      </c>
      <c r="C2" s="440"/>
      <c r="D2" s="440"/>
      <c r="E2" s="440"/>
      <c r="F2" s="440"/>
      <c r="G2" s="164"/>
      <c r="H2" s="164"/>
      <c r="I2" s="164"/>
      <c r="J2" s="164"/>
    </row>
    <row r="3" ht="9" customHeight="1"/>
    <row r="4" spans="2:7" ht="14.25" customHeight="1">
      <c r="B4" s="165"/>
      <c r="C4" s="438" t="s">
        <v>10</v>
      </c>
      <c r="D4" s="438"/>
      <c r="E4" s="438"/>
      <c r="F4" s="438"/>
      <c r="G4" s="166"/>
    </row>
    <row r="5" spans="2:7" ht="30" customHeight="1">
      <c r="B5" s="167" t="s">
        <v>148</v>
      </c>
      <c r="C5" s="437"/>
      <c r="D5" s="437"/>
      <c r="E5" s="437"/>
      <c r="F5" s="437"/>
      <c r="G5" s="168"/>
    </row>
    <row r="6" spans="2:7" ht="12" customHeight="1" thickBot="1">
      <c r="B6" s="167"/>
      <c r="C6" s="167"/>
      <c r="D6" s="167"/>
      <c r="E6" s="167"/>
      <c r="F6" s="162"/>
      <c r="G6" s="169"/>
    </row>
    <row r="7" spans="2:7" ht="24.75" customHeight="1" thickBot="1">
      <c r="B7" s="446" t="s">
        <v>11</v>
      </c>
      <c r="C7" s="446"/>
      <c r="D7" s="446"/>
      <c r="E7" s="446"/>
      <c r="F7" s="446"/>
      <c r="G7" s="170"/>
    </row>
    <row r="8" spans="2:6" ht="31.5" customHeight="1">
      <c r="B8" s="439" t="s">
        <v>149</v>
      </c>
      <c r="C8" s="439"/>
      <c r="D8" s="171"/>
      <c r="E8" s="442"/>
      <c r="F8" s="443"/>
    </row>
    <row r="9" spans="2:6" ht="31.5" customHeight="1">
      <c r="B9" s="436" t="s">
        <v>150</v>
      </c>
      <c r="C9" s="436"/>
      <c r="D9" s="172"/>
      <c r="E9" s="444"/>
      <c r="F9" s="445"/>
    </row>
    <row r="10" spans="2:6" ht="31.5" customHeight="1">
      <c r="B10" s="436" t="s">
        <v>151</v>
      </c>
      <c r="C10" s="436"/>
      <c r="D10" s="172"/>
      <c r="E10" s="457"/>
      <c r="F10" s="458"/>
    </row>
    <row r="11" spans="2:6" ht="34.5" customHeight="1">
      <c r="B11" s="436" t="s">
        <v>38</v>
      </c>
      <c r="C11" s="436"/>
      <c r="D11" s="172"/>
      <c r="E11" s="447">
        <f>IF(ISBLANK(E9),"",IF(ISBLANK(E10),"",DATEDIF(E9,E10,"y")&amp;" yrs, "&amp;DATEDIF(E9,E10,"ym")&amp;" mos, "&amp;DATEDIF(E9,E10,"md")&amp;" days"))</f>
      </c>
      <c r="F11" s="448"/>
    </row>
    <row r="12" spans="2:6" ht="36" customHeight="1">
      <c r="B12" s="436" t="s">
        <v>171</v>
      </c>
      <c r="C12" s="436"/>
      <c r="D12" s="172"/>
      <c r="E12" s="459"/>
      <c r="F12" s="460"/>
    </row>
    <row r="13" spans="2:7" ht="31.5" customHeight="1">
      <c r="B13" s="436" t="s">
        <v>37</v>
      </c>
      <c r="C13" s="436"/>
      <c r="D13" s="172"/>
      <c r="E13" s="447">
        <f>IF(ISBLANK(E12),"",IF(ISBLANK(E10),"",IF(ISBLANK(E9),"",IF(ISBLANK(E8),"",DATEDIF(E8,E12,"y")&amp;" yrs, "&amp;DATEDIF(E8,E12,"ym")&amp;" mos, "&amp;DATEDIF(E8,E12,"md")&amp;" days"))))</f>
      </c>
      <c r="F13" s="448"/>
      <c r="G13" s="206">
        <f>E8+G14</f>
        <v>0</v>
      </c>
    </row>
    <row r="14" spans="2:7" ht="49.5" customHeight="1">
      <c r="B14" s="436" t="s">
        <v>170</v>
      </c>
      <c r="C14" s="436"/>
      <c r="D14" s="172"/>
      <c r="E14" s="447">
        <f>IF(ISBLANK(E12),"",IF(ISBLANK(E10),"",IF(ISBLANK(E9),"",IF(ISBLANK(E8),"",DATEDIF(G13,E12,"y")&amp;" yrs, "&amp;DATEDIF(G13,E12,"ym")&amp;" mos, "&amp;DATEDIF(G13,E12,"md")&amp;" days"))))</f>
      </c>
      <c r="F14" s="448"/>
      <c r="G14" s="207">
        <f>IF(ISBLANK(E10),0,IF(ISBLANK(E9),0,(E10-E9)))</f>
        <v>0</v>
      </c>
    </row>
    <row r="15" spans="2:7" ht="65.25" customHeight="1">
      <c r="B15" s="436" t="s">
        <v>172</v>
      </c>
      <c r="C15" s="436"/>
      <c r="D15" s="205"/>
      <c r="E15" s="461"/>
      <c r="F15" s="462"/>
      <c r="G15" s="174" t="e">
        <f>DATEDIF(E12,E15-1,"m")</f>
        <v>#NUM!</v>
      </c>
    </row>
    <row r="16" spans="2:7" ht="31.5" customHeight="1" thickBot="1">
      <c r="B16" s="453" t="s">
        <v>152</v>
      </c>
      <c r="C16" s="453"/>
      <c r="D16" s="173"/>
      <c r="E16" s="449">
        <f>IF(ISBLANK(E15),"",IF(G15&gt;=12,"No",IF(ISBLANK(E12),"",IF(ISBLANK(E10),"",IF(ISBLANK(E9),"",IF(G16&lt;=0,"",IF(ISBLANK(E8),"",IF(G16&lt;21,"YES","NO"))))))))</f>
      </c>
      <c r="F16" s="450"/>
      <c r="G16" s="174">
        <f>DATEDIF(G13,E12,"y")</f>
        <v>0</v>
      </c>
    </row>
    <row r="17" ht="6.75" customHeight="1"/>
    <row r="18" ht="12.75" customHeight="1"/>
    <row r="19" spans="2:6" ht="314.25" customHeight="1">
      <c r="B19" s="451" t="s">
        <v>36</v>
      </c>
      <c r="C19" s="451"/>
      <c r="D19" s="452"/>
      <c r="E19" s="452"/>
      <c r="F19" s="452"/>
    </row>
    <row r="20" spans="2:6" ht="9" customHeight="1">
      <c r="B20" s="441"/>
      <c r="C20" s="441"/>
      <c r="D20" s="441"/>
      <c r="E20" s="441"/>
      <c r="F20" s="441"/>
    </row>
    <row r="21" spans="2:6" ht="75" customHeight="1">
      <c r="B21" s="454" t="s">
        <v>4</v>
      </c>
      <c r="C21" s="454"/>
      <c r="D21" s="455"/>
      <c r="E21" s="455"/>
      <c r="F21" s="455"/>
    </row>
    <row r="23" spans="2:6" ht="12.75">
      <c r="B23" s="456" t="s">
        <v>32</v>
      </c>
      <c r="C23" s="456"/>
      <c r="D23" s="456"/>
      <c r="E23" s="456"/>
      <c r="F23" s="456"/>
    </row>
  </sheetData>
  <sheetProtection sheet="1" objects="1" scenarios="1" selectLockedCells="1"/>
  <mergeCells count="26">
    <mergeCell ref="B21:F21"/>
    <mergeCell ref="B23:F23"/>
    <mergeCell ref="E10:F10"/>
    <mergeCell ref="E11:F11"/>
    <mergeCell ref="E12:F12"/>
    <mergeCell ref="E13:F13"/>
    <mergeCell ref="E15:F15"/>
    <mergeCell ref="B12:C12"/>
    <mergeCell ref="B13:C13"/>
    <mergeCell ref="B14:C14"/>
    <mergeCell ref="B2:F2"/>
    <mergeCell ref="B20:F20"/>
    <mergeCell ref="E8:F8"/>
    <mergeCell ref="E9:F9"/>
    <mergeCell ref="B7:F7"/>
    <mergeCell ref="E14:F14"/>
    <mergeCell ref="E16:F16"/>
    <mergeCell ref="B19:F19"/>
    <mergeCell ref="B15:C15"/>
    <mergeCell ref="B16:C16"/>
    <mergeCell ref="B10:C10"/>
    <mergeCell ref="B11:C11"/>
    <mergeCell ref="C5:F5"/>
    <mergeCell ref="C4:F4"/>
    <mergeCell ref="B8:C8"/>
    <mergeCell ref="B9:C9"/>
  </mergeCells>
  <conditionalFormatting sqref="E16:F16">
    <cfRule type="cellIs" priority="1" dxfId="0" operator="equal" stopIfTrue="1">
      <formula>"NO"</formula>
    </cfRule>
  </conditionalFormatting>
  <printOptions horizontalCentered="1"/>
  <pageMargins left="0.75" right="0.75" top="0.75" bottom="0.75" header="0" footer="0"/>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S240"/>
  <sheetViews>
    <sheetView showGridLines="0" showRowColHeaders="0" zoomScalePageLayoutView="0" workbookViewId="0" topLeftCell="A1">
      <selection activeCell="E4" sqref="E4:J4"/>
    </sheetView>
  </sheetViews>
  <sheetFormatPr defaultColWidth="9.140625" defaultRowHeight="12.75"/>
  <cols>
    <col min="1" max="1" width="13.421875" style="8" customWidth="1"/>
    <col min="2" max="3" width="13.7109375" style="8" customWidth="1"/>
    <col min="4" max="5" width="12.7109375" style="8" customWidth="1"/>
    <col min="6" max="6" width="2.28125" style="8" customWidth="1"/>
    <col min="7" max="7" width="12.7109375" style="8" customWidth="1"/>
    <col min="8" max="8" width="13.421875" style="8" customWidth="1"/>
    <col min="9" max="10" width="12.7109375" style="8" customWidth="1"/>
    <col min="11" max="11" width="5.7109375" style="8" customWidth="1"/>
    <col min="12" max="12" width="14.7109375" style="8" customWidth="1"/>
    <col min="13" max="14" width="9.140625" style="8" customWidth="1"/>
    <col min="15" max="15" width="13.421875" style="8" customWidth="1"/>
    <col min="16" max="16" width="11.28125" style="8" bestFit="1" customWidth="1"/>
    <col min="17" max="17" width="12.421875" style="8" bestFit="1" customWidth="1"/>
    <col min="18" max="16384" width="9.140625" style="8" customWidth="1"/>
  </cols>
  <sheetData>
    <row r="1" spans="1:10" ht="31.5" customHeight="1" thickBot="1">
      <c r="A1" s="55"/>
      <c r="B1" s="55"/>
      <c r="C1" s="55"/>
      <c r="D1" s="55"/>
      <c r="E1" s="55"/>
      <c r="F1" s="55"/>
      <c r="G1" s="55"/>
      <c r="H1" s="55"/>
      <c r="I1" s="55"/>
      <c r="J1" s="55"/>
    </row>
    <row r="2" spans="1:11" ht="23.25" customHeight="1" thickBot="1">
      <c r="A2" s="55"/>
      <c r="B2" s="326" t="s">
        <v>76</v>
      </c>
      <c r="C2" s="326"/>
      <c r="D2" s="326"/>
      <c r="E2" s="326"/>
      <c r="F2" s="326"/>
      <c r="G2" s="326"/>
      <c r="H2" s="326"/>
      <c r="I2" s="326"/>
      <c r="J2" s="326"/>
      <c r="K2" s="32"/>
    </row>
    <row r="3" spans="1:10" ht="7.5" customHeight="1">
      <c r="A3" s="55"/>
      <c r="B3" s="55"/>
      <c r="C3" s="55"/>
      <c r="D3" s="55"/>
      <c r="E3" s="55"/>
      <c r="F3" s="55"/>
      <c r="G3" s="55"/>
      <c r="H3" s="55"/>
      <c r="I3" s="55"/>
      <c r="J3" s="55"/>
    </row>
    <row r="4" spans="1:10" ht="25.5" customHeight="1">
      <c r="A4" s="55"/>
      <c r="B4" s="301" t="s">
        <v>194</v>
      </c>
      <c r="C4" s="301"/>
      <c r="D4" s="301"/>
      <c r="E4" s="300"/>
      <c r="F4" s="300"/>
      <c r="G4" s="300"/>
      <c r="H4" s="300"/>
      <c r="I4" s="300"/>
      <c r="J4" s="300"/>
    </row>
    <row r="5" spans="1:10" ht="7.5" customHeight="1">
      <c r="A5" s="55"/>
      <c r="B5" s="55"/>
      <c r="C5" s="55"/>
      <c r="D5" s="55"/>
      <c r="E5" s="55"/>
      <c r="F5" s="55"/>
      <c r="G5" s="55"/>
      <c r="H5" s="55"/>
      <c r="I5" s="55"/>
      <c r="J5" s="55"/>
    </row>
    <row r="6" spans="1:10" ht="18" customHeight="1">
      <c r="A6" s="55"/>
      <c r="B6" s="302" t="s">
        <v>84</v>
      </c>
      <c r="C6" s="302"/>
      <c r="D6" s="302"/>
      <c r="E6" s="302"/>
      <c r="F6" s="55"/>
      <c r="G6" s="302" t="s">
        <v>82</v>
      </c>
      <c r="H6" s="302"/>
      <c r="I6" s="302"/>
      <c r="J6" s="302"/>
    </row>
    <row r="7" spans="1:15" ht="39" customHeight="1">
      <c r="A7" s="55"/>
      <c r="B7" s="56" t="s">
        <v>77</v>
      </c>
      <c r="C7" s="57" t="s">
        <v>78</v>
      </c>
      <c r="D7" s="58" t="s">
        <v>79</v>
      </c>
      <c r="E7" s="59" t="s">
        <v>80</v>
      </c>
      <c r="F7" s="60"/>
      <c r="G7" s="56" t="s">
        <v>116</v>
      </c>
      <c r="H7" s="57" t="s">
        <v>117</v>
      </c>
      <c r="I7" s="58" t="s">
        <v>79</v>
      </c>
      <c r="J7" s="59" t="s">
        <v>91</v>
      </c>
      <c r="K7" s="9"/>
      <c r="L7" s="10"/>
      <c r="M7" s="11"/>
      <c r="N7" s="12"/>
      <c r="O7" s="12"/>
    </row>
    <row r="8" spans="1:16" ht="13.5" customHeight="1">
      <c r="A8" s="55"/>
      <c r="B8" s="44"/>
      <c r="C8" s="45"/>
      <c r="D8" s="61">
        <f>IF(B8&gt;0,DATEDIF(B8,C8+1,"d"),0)</f>
        <v>0</v>
      </c>
      <c r="E8" s="61">
        <f>IF(D8&gt;0,0,"")</f>
      </c>
      <c r="F8" s="62"/>
      <c r="G8" s="44"/>
      <c r="H8" s="45"/>
      <c r="I8" s="61">
        <f>IF(G8&gt;0,DATEDIF(G8,H8+1,"d"),0)</f>
        <v>0</v>
      </c>
      <c r="J8" s="61">
        <f>IF(I8&gt;0,ROUND(I8/2,0),"")</f>
      </c>
      <c r="K8" s="13"/>
      <c r="L8" s="12"/>
      <c r="N8" s="12"/>
      <c r="O8" s="14"/>
      <c r="P8" s="15"/>
    </row>
    <row r="9" spans="1:13" ht="13.5" customHeight="1">
      <c r="A9" s="55"/>
      <c r="B9" s="44"/>
      <c r="C9" s="45"/>
      <c r="D9" s="61">
        <f aca="true" t="shared" si="0" ref="D9:D17">IF(B9&gt;0,DATEDIF(B9,C9+1,"d"),0)</f>
        <v>0</v>
      </c>
      <c r="E9" s="61">
        <f>IF(D9&gt;0,0,"")</f>
      </c>
      <c r="F9" s="62"/>
      <c r="G9" s="44"/>
      <c r="H9" s="45"/>
      <c r="I9" s="61">
        <f>IF(G9&gt;0,DATEDIF(G9,H9+1,"d"),0)</f>
        <v>0</v>
      </c>
      <c r="J9" s="61">
        <f>IF(I9&gt;0,ROUND(I9/2,0),"")</f>
      </c>
      <c r="K9" s="13"/>
      <c r="L9" s="25"/>
      <c r="M9" s="27"/>
    </row>
    <row r="10" spans="1:13" ht="13.5" customHeight="1">
      <c r="A10" s="55"/>
      <c r="B10" s="44"/>
      <c r="C10" s="45"/>
      <c r="D10" s="61">
        <f t="shared" si="0"/>
        <v>0</v>
      </c>
      <c r="E10" s="61">
        <f>IF(D10&gt;0,0,"")</f>
      </c>
      <c r="F10" s="62"/>
      <c r="G10" s="44"/>
      <c r="H10" s="45"/>
      <c r="I10" s="61">
        <f>IF(G10&gt;0,DATEDIF(G10,H10+1,"d"),0)</f>
        <v>0</v>
      </c>
      <c r="J10" s="61">
        <f>IF(I10&gt;0,ROUND(I10/2,0),"")</f>
      </c>
      <c r="K10" s="13"/>
      <c r="L10" s="28"/>
      <c r="M10" s="27"/>
    </row>
    <row r="11" spans="1:13" ht="13.5" customHeight="1">
      <c r="A11" s="55"/>
      <c r="B11" s="44"/>
      <c r="C11" s="45"/>
      <c r="D11" s="61">
        <f t="shared" si="0"/>
        <v>0</v>
      </c>
      <c r="E11" s="61">
        <f>IF(D11&gt;0,0,"")</f>
      </c>
      <c r="F11" s="62"/>
      <c r="G11" s="44"/>
      <c r="H11" s="45"/>
      <c r="I11" s="61">
        <f>IF(G11&gt;0,DATEDIF(G11,H11+1,"d"),0)</f>
        <v>0</v>
      </c>
      <c r="J11" s="61">
        <f>IF(I11&gt;0,ROUND(I11/2,0),"")</f>
      </c>
      <c r="K11" s="13"/>
      <c r="L11" s="29"/>
      <c r="M11" s="27"/>
    </row>
    <row r="12" spans="1:15" ht="17.25" customHeight="1">
      <c r="A12" s="55"/>
      <c r="B12" s="307" t="s">
        <v>88</v>
      </c>
      <c r="C12" s="308"/>
      <c r="D12" s="64">
        <f>SUM(D8:D11)</f>
        <v>0</v>
      </c>
      <c r="E12" s="65">
        <f>SUM(E8:E11)</f>
        <v>0</v>
      </c>
      <c r="F12" s="62"/>
      <c r="G12" s="307" t="s">
        <v>88</v>
      </c>
      <c r="H12" s="308"/>
      <c r="I12" s="64">
        <f>SUM(I8:I11)</f>
        <v>0</v>
      </c>
      <c r="J12" s="65">
        <f>SUM(J8:J11)</f>
        <v>0</v>
      </c>
      <c r="K12" s="13"/>
      <c r="L12" s="12"/>
      <c r="M12" s="12"/>
      <c r="N12" s="12"/>
      <c r="O12" s="12"/>
    </row>
    <row r="13" spans="1:15" ht="18.75" customHeight="1">
      <c r="A13" s="55"/>
      <c r="B13" s="302" t="s">
        <v>81</v>
      </c>
      <c r="C13" s="302"/>
      <c r="D13" s="302"/>
      <c r="E13" s="302"/>
      <c r="F13" s="66"/>
      <c r="G13" s="302" t="s">
        <v>83</v>
      </c>
      <c r="H13" s="302"/>
      <c r="I13" s="302"/>
      <c r="J13" s="302"/>
      <c r="K13" s="13"/>
      <c r="L13" s="12"/>
      <c r="M13" s="12"/>
      <c r="N13" s="12"/>
      <c r="O13" s="12"/>
    </row>
    <row r="14" spans="1:15" ht="13.5" customHeight="1">
      <c r="A14" s="55"/>
      <c r="B14" s="53"/>
      <c r="C14" s="54"/>
      <c r="D14" s="67">
        <f>IF(B14&gt;0,DATEDIF(B14,C14+1,"d"),0)</f>
        <v>0</v>
      </c>
      <c r="E14" s="61">
        <f>IF(D14&gt;0,D14,"")</f>
      </c>
      <c r="F14" s="66"/>
      <c r="G14" s="53"/>
      <c r="H14" s="54"/>
      <c r="I14" s="67">
        <f>IF(G14&gt;0,DATEDIF(G14,H14+1,"d"),0)</f>
        <v>0</v>
      </c>
      <c r="J14" s="67">
        <f>IF(I14&gt;0,I14,"")</f>
      </c>
      <c r="K14" s="13"/>
      <c r="L14" s="12"/>
      <c r="M14" s="12"/>
      <c r="N14" s="12"/>
      <c r="O14" s="12"/>
    </row>
    <row r="15" spans="1:15" ht="13.5" customHeight="1">
      <c r="A15" s="55"/>
      <c r="B15" s="44"/>
      <c r="C15" s="45"/>
      <c r="D15" s="61">
        <f t="shared" si="0"/>
        <v>0</v>
      </c>
      <c r="E15" s="61">
        <f>IF(D15&gt;0,D15,"")</f>
      </c>
      <c r="F15" s="66"/>
      <c r="G15" s="44"/>
      <c r="H15" s="45"/>
      <c r="I15" s="61">
        <f>IF(G15&gt;0,DATEDIF(G15,H15+1,"d"),0)</f>
        <v>0</v>
      </c>
      <c r="J15" s="67">
        <f>IF(I15&gt;0,I15,"")</f>
      </c>
      <c r="K15" s="13"/>
      <c r="L15" s="12"/>
      <c r="M15" s="12"/>
      <c r="N15" s="12"/>
      <c r="O15" s="12"/>
    </row>
    <row r="16" spans="1:15" ht="13.5" customHeight="1">
      <c r="A16" s="55"/>
      <c r="B16" s="44"/>
      <c r="C16" s="45"/>
      <c r="D16" s="61">
        <f t="shared" si="0"/>
        <v>0</v>
      </c>
      <c r="E16" s="61">
        <f>IF(D16&gt;0,D16,"")</f>
      </c>
      <c r="F16" s="66"/>
      <c r="G16" s="44"/>
      <c r="H16" s="45"/>
      <c r="I16" s="61">
        <f>IF(G16&gt;0,DATEDIF(G16,H16+1,"d"),0)</f>
        <v>0</v>
      </c>
      <c r="J16" s="67">
        <f>IF(I16&gt;0,I16,"")</f>
      </c>
      <c r="K16" s="13"/>
      <c r="L16" s="12"/>
      <c r="M16" s="12"/>
      <c r="N16" s="12"/>
      <c r="O16" s="12"/>
    </row>
    <row r="17" spans="1:15" ht="13.5" customHeight="1">
      <c r="A17" s="55"/>
      <c r="B17" s="46"/>
      <c r="C17" s="47"/>
      <c r="D17" s="61">
        <f t="shared" si="0"/>
        <v>0</v>
      </c>
      <c r="E17" s="61">
        <f>IF(D17&gt;0,D17,"")</f>
      </c>
      <c r="F17" s="66"/>
      <c r="G17" s="46"/>
      <c r="H17" s="47"/>
      <c r="I17" s="61">
        <f>IF(G17&gt;0,DATEDIF(G17,H17+1,"d"),0)</f>
        <v>0</v>
      </c>
      <c r="J17" s="67">
        <f>IF(I17&gt;0,I17,"")</f>
      </c>
      <c r="K17" s="13"/>
      <c r="L17" s="12"/>
      <c r="M17" s="12"/>
      <c r="N17" s="12"/>
      <c r="O17" s="12"/>
    </row>
    <row r="18" spans="1:15" ht="18.75" customHeight="1">
      <c r="A18" s="55"/>
      <c r="B18" s="312" t="s">
        <v>87</v>
      </c>
      <c r="C18" s="313"/>
      <c r="D18" s="68">
        <f>SUM(D14:D17)</f>
        <v>0</v>
      </c>
      <c r="E18" s="64">
        <f>SUM(E14:E17)</f>
        <v>0</v>
      </c>
      <c r="F18" s="55"/>
      <c r="G18" s="312" t="s">
        <v>87</v>
      </c>
      <c r="H18" s="313"/>
      <c r="I18" s="69">
        <f>SUM(I14:I17)</f>
        <v>0</v>
      </c>
      <c r="J18" s="70">
        <f>SUM(J14:J17)</f>
        <v>0</v>
      </c>
      <c r="L18" s="26"/>
      <c r="M18" s="16"/>
      <c r="N18" s="16"/>
      <c r="O18" s="12"/>
    </row>
    <row r="19" spans="1:15" ht="30.75" customHeight="1">
      <c r="A19" s="55"/>
      <c r="B19" s="328" t="s">
        <v>95</v>
      </c>
      <c r="C19" s="329"/>
      <c r="D19" s="71"/>
      <c r="E19" s="72">
        <f>E18</f>
        <v>0</v>
      </c>
      <c r="F19" s="55"/>
      <c r="G19" s="328" t="s">
        <v>94</v>
      </c>
      <c r="H19" s="329"/>
      <c r="I19" s="73"/>
      <c r="J19" s="74">
        <f>SUM(J12+J18)</f>
        <v>0</v>
      </c>
      <c r="L19" s="26"/>
      <c r="M19" s="16"/>
      <c r="N19" s="16"/>
      <c r="O19" s="12"/>
    </row>
    <row r="20" spans="1:15" ht="13.5" customHeight="1">
      <c r="A20" s="55"/>
      <c r="B20" s="314" t="s">
        <v>90</v>
      </c>
      <c r="C20" s="315"/>
      <c r="D20" s="318" t="str">
        <f>IF(E19&gt;364,"YES","NO")</f>
        <v>NO</v>
      </c>
      <c r="E20" s="319"/>
      <c r="F20" s="55"/>
      <c r="G20" s="322" t="s">
        <v>89</v>
      </c>
      <c r="H20" s="323"/>
      <c r="I20" s="303">
        <f>IF(J19&gt;=365,"Not Elgibile - 12 Months Used",IF(D20="YES","Not Eligible - CPT Exceeds 365 Days",SUM(365-J19)))</f>
        <v>365</v>
      </c>
      <c r="J20" s="304"/>
      <c r="L20" s="26"/>
      <c r="M20" s="16"/>
      <c r="N20" s="16"/>
      <c r="O20" s="12"/>
    </row>
    <row r="21" spans="1:15" ht="22.5" customHeight="1">
      <c r="A21" s="55"/>
      <c r="B21" s="316"/>
      <c r="C21" s="317"/>
      <c r="D21" s="320"/>
      <c r="E21" s="321"/>
      <c r="F21" s="55"/>
      <c r="G21" s="324"/>
      <c r="H21" s="325"/>
      <c r="I21" s="305"/>
      <c r="J21" s="306"/>
      <c r="L21" s="26"/>
      <c r="M21" s="16"/>
      <c r="N21" s="16"/>
      <c r="O21" s="12"/>
    </row>
    <row r="22" spans="1:15" ht="12.75" customHeight="1">
      <c r="A22" s="55"/>
      <c r="B22" s="75"/>
      <c r="C22" s="75"/>
      <c r="D22" s="76"/>
      <c r="E22" s="77"/>
      <c r="F22" s="77"/>
      <c r="G22" s="75"/>
      <c r="H22" s="75"/>
      <c r="I22" s="76"/>
      <c r="J22" s="77"/>
      <c r="K22" s="18"/>
      <c r="L22" s="16"/>
      <c r="M22" s="16"/>
      <c r="N22" s="16"/>
      <c r="O22" s="12"/>
    </row>
    <row r="23" spans="1:15" ht="12.75" customHeight="1">
      <c r="A23" s="55"/>
      <c r="B23" s="78"/>
      <c r="C23" s="78"/>
      <c r="D23" s="79"/>
      <c r="E23" s="80"/>
      <c r="F23" s="80"/>
      <c r="G23" s="78"/>
      <c r="H23" s="78"/>
      <c r="I23" s="79"/>
      <c r="J23" s="80"/>
      <c r="K23" s="18"/>
      <c r="L23" s="16"/>
      <c r="M23" s="16"/>
      <c r="N23" s="16"/>
      <c r="O23" s="12"/>
    </row>
    <row r="24" spans="2:15" ht="24.75" customHeight="1" thickBot="1">
      <c r="B24" s="310" t="s">
        <v>165</v>
      </c>
      <c r="C24" s="310"/>
      <c r="D24" s="310"/>
      <c r="E24" s="82">
        <v>365</v>
      </c>
      <c r="F24" s="55"/>
      <c r="G24" s="55"/>
      <c r="H24" s="55"/>
      <c r="I24" s="55"/>
      <c r="J24" s="55"/>
      <c r="K24" s="18"/>
      <c r="L24" s="16"/>
      <c r="M24" s="16"/>
      <c r="N24" s="16"/>
      <c r="O24" s="12"/>
    </row>
    <row r="25" spans="2:15" ht="24.75" customHeight="1">
      <c r="B25" s="311" t="s">
        <v>85</v>
      </c>
      <c r="C25" s="311"/>
      <c r="D25" s="311"/>
      <c r="E25" s="83">
        <f>J19</f>
        <v>0</v>
      </c>
      <c r="F25" s="330" t="s">
        <v>93</v>
      </c>
      <c r="G25" s="330"/>
      <c r="H25" s="330"/>
      <c r="I25" s="331"/>
      <c r="J25" s="86"/>
      <c r="K25" s="18"/>
      <c r="L25" s="16"/>
      <c r="M25" s="16"/>
      <c r="N25" s="16"/>
      <c r="O25" s="12"/>
    </row>
    <row r="26" spans="2:11" ht="24.75" customHeight="1" thickBot="1">
      <c r="B26" s="310" t="s">
        <v>166</v>
      </c>
      <c r="C26" s="310"/>
      <c r="D26" s="310"/>
      <c r="E26" s="84">
        <f>IF(I20="Not Elgibile - 12 Months Used",0,IF(I20="Not Eligible - CPT Exceeds 365 Days",0,I20))</f>
        <v>365</v>
      </c>
      <c r="F26" s="81"/>
      <c r="G26" s="310" t="s">
        <v>86</v>
      </c>
      <c r="H26" s="310"/>
      <c r="I26" s="332"/>
      <c r="J26" s="85">
        <f>IF(ISBLANK(J25),"",J25+E26)</f>
      </c>
      <c r="K26" s="22"/>
    </row>
    <row r="27" spans="1:10" ht="9.75" customHeight="1">
      <c r="A27" s="55"/>
      <c r="B27" s="103"/>
      <c r="C27" s="103"/>
      <c r="D27" s="103"/>
      <c r="E27" s="103"/>
      <c r="F27" s="104"/>
      <c r="G27" s="103"/>
      <c r="H27" s="105"/>
      <c r="I27" s="105"/>
      <c r="J27" s="103"/>
    </row>
    <row r="28" spans="1:15" ht="54" customHeight="1">
      <c r="A28" s="55"/>
      <c r="B28" s="309" t="s">
        <v>111</v>
      </c>
      <c r="C28" s="309"/>
      <c r="D28" s="309"/>
      <c r="E28" s="309"/>
      <c r="F28" s="309"/>
      <c r="G28" s="309"/>
      <c r="H28" s="309"/>
      <c r="I28" s="309"/>
      <c r="J28" s="309"/>
      <c r="K28" s="52"/>
      <c r="L28" s="12"/>
      <c r="M28" s="12"/>
      <c r="N28" s="12"/>
      <c r="O28" s="12"/>
    </row>
    <row r="29" spans="1:15" ht="13.5" customHeight="1">
      <c r="A29" s="55"/>
      <c r="B29" s="309" t="s">
        <v>92</v>
      </c>
      <c r="C29" s="309"/>
      <c r="D29" s="309"/>
      <c r="E29" s="309"/>
      <c r="F29" s="309"/>
      <c r="G29" s="309"/>
      <c r="H29" s="309"/>
      <c r="I29" s="309"/>
      <c r="J29" s="309"/>
      <c r="K29" s="52"/>
      <c r="L29" s="12"/>
      <c r="M29" s="12"/>
      <c r="N29" s="12"/>
      <c r="O29" s="12"/>
    </row>
    <row r="30" spans="1:10" ht="12.75">
      <c r="A30" s="55"/>
      <c r="B30" s="327" t="s">
        <v>27</v>
      </c>
      <c r="C30" s="327"/>
      <c r="D30" s="327"/>
      <c r="E30" s="327"/>
      <c r="F30" s="327"/>
      <c r="G30" s="327"/>
      <c r="H30" s="327"/>
      <c r="I30" s="327"/>
      <c r="J30" s="327"/>
    </row>
    <row r="34" spans="4:15" ht="12.75">
      <c r="D34" s="13"/>
      <c r="E34" s="13"/>
      <c r="F34" s="13"/>
      <c r="G34" s="13"/>
      <c r="H34" s="13"/>
      <c r="I34" s="13"/>
      <c r="J34" s="13"/>
      <c r="K34" s="13"/>
      <c r="L34" s="13"/>
      <c r="M34" s="13"/>
      <c r="N34" s="12"/>
      <c r="O34" s="12"/>
    </row>
    <row r="35" spans="4:19" ht="12.75">
      <c r="D35" s="30"/>
      <c r="E35" s="30"/>
      <c r="F35" s="30"/>
      <c r="G35" s="30"/>
      <c r="H35" s="30"/>
      <c r="I35" s="30"/>
      <c r="J35" s="30"/>
      <c r="K35" s="30"/>
      <c r="L35" s="30"/>
      <c r="M35" s="30"/>
      <c r="S35" s="31"/>
    </row>
    <row r="36" spans="4:13" ht="12.75">
      <c r="D36" s="30"/>
      <c r="E36" s="30"/>
      <c r="F36" s="30"/>
      <c r="G36" s="30"/>
      <c r="H36" s="30"/>
      <c r="I36" s="30"/>
      <c r="J36" s="30"/>
      <c r="K36" s="30"/>
      <c r="L36" s="30"/>
      <c r="M36" s="30"/>
    </row>
    <row r="37" spans="4:13" ht="12.75">
      <c r="D37" s="30"/>
      <c r="E37" s="30"/>
      <c r="F37" s="30"/>
      <c r="G37" s="30"/>
      <c r="H37" s="30"/>
      <c r="I37" s="30"/>
      <c r="J37" s="30"/>
      <c r="K37" s="30"/>
      <c r="L37" s="30"/>
      <c r="M37" s="30"/>
    </row>
    <row r="38" spans="4:13" ht="12.75">
      <c r="D38" s="30"/>
      <c r="E38" s="30"/>
      <c r="F38" s="30"/>
      <c r="G38" s="30"/>
      <c r="H38" s="30"/>
      <c r="I38" s="30"/>
      <c r="J38" s="30"/>
      <c r="K38" s="30"/>
      <c r="L38" s="30"/>
      <c r="M38" s="30"/>
    </row>
    <row r="39" spans="4:13" ht="12.75">
      <c r="D39" s="30"/>
      <c r="E39" s="30"/>
      <c r="F39" s="30"/>
      <c r="G39" s="30"/>
      <c r="H39" s="30"/>
      <c r="I39" s="30"/>
      <c r="J39" s="30"/>
      <c r="K39" s="30"/>
      <c r="L39" s="30"/>
      <c r="M39" s="30"/>
    </row>
    <row r="40" spans="4:13" ht="12.75">
      <c r="D40" s="30"/>
      <c r="E40" s="30"/>
      <c r="F40" s="30"/>
      <c r="G40" s="30"/>
      <c r="H40" s="30"/>
      <c r="I40" s="30"/>
      <c r="J40" s="30"/>
      <c r="K40" s="30"/>
      <c r="L40" s="30"/>
      <c r="M40" s="30"/>
    </row>
    <row r="41" spans="4:13" ht="12.75">
      <c r="D41" s="30"/>
      <c r="E41" s="30"/>
      <c r="F41" s="30"/>
      <c r="G41" s="30"/>
      <c r="H41" s="30"/>
      <c r="I41" s="30"/>
      <c r="J41" s="30"/>
      <c r="K41" s="30"/>
      <c r="L41" s="30"/>
      <c r="M41" s="30"/>
    </row>
    <row r="42" spans="4:13" ht="12.75">
      <c r="D42" s="30"/>
      <c r="E42" s="30"/>
      <c r="F42" s="30"/>
      <c r="G42" s="30"/>
      <c r="H42" s="30"/>
      <c r="I42" s="30"/>
      <c r="J42" s="30"/>
      <c r="K42" s="30"/>
      <c r="L42" s="30"/>
      <c r="M42" s="30"/>
    </row>
    <row r="43" spans="4:13" ht="12.75">
      <c r="D43" s="30"/>
      <c r="E43" s="30"/>
      <c r="F43" s="30"/>
      <c r="G43" s="30"/>
      <c r="H43" s="30"/>
      <c r="I43" s="30"/>
      <c r="J43" s="30"/>
      <c r="K43" s="30"/>
      <c r="L43" s="30"/>
      <c r="M43" s="30"/>
    </row>
    <row r="44" spans="4:13" ht="12.75">
      <c r="D44" s="30"/>
      <c r="E44" s="30"/>
      <c r="F44" s="30"/>
      <c r="G44" s="30"/>
      <c r="H44" s="30"/>
      <c r="I44" s="30"/>
      <c r="J44" s="30"/>
      <c r="K44" s="30"/>
      <c r="L44" s="30"/>
      <c r="M44" s="30"/>
    </row>
    <row r="45" spans="4:13" ht="12.75">
      <c r="D45" s="30"/>
      <c r="E45" s="30"/>
      <c r="F45" s="30"/>
      <c r="G45" s="30"/>
      <c r="H45" s="30"/>
      <c r="I45" s="30"/>
      <c r="J45" s="30"/>
      <c r="K45" s="30"/>
      <c r="L45" s="30"/>
      <c r="M45" s="30"/>
    </row>
    <row r="46" spans="4:13" ht="12.75">
      <c r="D46" s="30"/>
      <c r="E46" s="30"/>
      <c r="F46" s="30"/>
      <c r="G46" s="30"/>
      <c r="H46" s="30"/>
      <c r="I46" s="30"/>
      <c r="J46" s="30"/>
      <c r="K46" s="30"/>
      <c r="L46" s="30"/>
      <c r="M46" s="30"/>
    </row>
    <row r="47" spans="4:13" ht="12.75">
      <c r="D47" s="30"/>
      <c r="E47" s="30"/>
      <c r="F47" s="30"/>
      <c r="G47" s="30"/>
      <c r="H47" s="30"/>
      <c r="I47" s="30"/>
      <c r="J47" s="30"/>
      <c r="K47" s="30"/>
      <c r="L47" s="30"/>
      <c r="M47" s="30"/>
    </row>
    <row r="48" spans="4:13" ht="12.75">
      <c r="D48" s="30"/>
      <c r="E48" s="30"/>
      <c r="F48" s="30"/>
      <c r="G48" s="30"/>
      <c r="H48" s="30"/>
      <c r="I48" s="30"/>
      <c r="J48" s="30"/>
      <c r="K48" s="30"/>
      <c r="L48" s="30"/>
      <c r="M48" s="30"/>
    </row>
    <row r="49" spans="4:13" ht="12.75">
      <c r="D49" s="30"/>
      <c r="E49" s="30"/>
      <c r="F49" s="30"/>
      <c r="G49" s="30"/>
      <c r="H49" s="30"/>
      <c r="I49" s="30"/>
      <c r="J49" s="30"/>
      <c r="K49" s="30"/>
      <c r="L49" s="30"/>
      <c r="M49" s="30"/>
    </row>
    <row r="50" spans="4:13" ht="12.75">
      <c r="D50" s="30"/>
      <c r="E50" s="30"/>
      <c r="F50" s="30"/>
      <c r="G50" s="30"/>
      <c r="H50" s="30"/>
      <c r="I50" s="30"/>
      <c r="J50" s="30"/>
      <c r="K50" s="30"/>
      <c r="L50" s="30"/>
      <c r="M50" s="30"/>
    </row>
    <row r="51" spans="4:13" ht="12.75">
      <c r="D51" s="30"/>
      <c r="E51" s="30"/>
      <c r="F51" s="30"/>
      <c r="G51" s="30"/>
      <c r="H51" s="30"/>
      <c r="I51" s="30"/>
      <c r="J51" s="30"/>
      <c r="K51" s="30"/>
      <c r="L51" s="30"/>
      <c r="M51" s="30"/>
    </row>
    <row r="52" spans="4:13" ht="12.75">
      <c r="D52" s="30"/>
      <c r="E52" s="30"/>
      <c r="F52" s="30"/>
      <c r="G52" s="30"/>
      <c r="H52" s="30"/>
      <c r="I52" s="30"/>
      <c r="J52" s="30"/>
      <c r="K52" s="30"/>
      <c r="L52" s="30"/>
      <c r="M52" s="30"/>
    </row>
    <row r="53" spans="4:13" ht="12.75">
      <c r="D53" s="30"/>
      <c r="E53" s="30"/>
      <c r="F53" s="30"/>
      <c r="G53" s="30"/>
      <c r="H53" s="30"/>
      <c r="I53" s="30"/>
      <c r="J53" s="30"/>
      <c r="K53" s="30"/>
      <c r="L53" s="30"/>
      <c r="M53" s="30"/>
    </row>
    <row r="54" spans="4:13" ht="12.75">
      <c r="D54" s="30"/>
      <c r="E54" s="30"/>
      <c r="F54" s="30"/>
      <c r="G54" s="30"/>
      <c r="H54" s="30"/>
      <c r="I54" s="30"/>
      <c r="J54" s="30"/>
      <c r="K54" s="30"/>
      <c r="L54" s="30"/>
      <c r="M54" s="30"/>
    </row>
    <row r="55" spans="4:13" ht="12.75">
      <c r="D55" s="30"/>
      <c r="E55" s="30"/>
      <c r="F55" s="30"/>
      <c r="G55" s="30"/>
      <c r="H55" s="30"/>
      <c r="I55" s="30"/>
      <c r="J55" s="30"/>
      <c r="K55" s="30"/>
      <c r="L55" s="30"/>
      <c r="M55" s="30"/>
    </row>
    <row r="56" spans="4:13" ht="12.75">
      <c r="D56" s="30"/>
      <c r="E56" s="30"/>
      <c r="F56" s="30"/>
      <c r="G56" s="30"/>
      <c r="H56" s="30"/>
      <c r="I56" s="30"/>
      <c r="J56" s="30"/>
      <c r="K56" s="30"/>
      <c r="L56" s="30"/>
      <c r="M56" s="30"/>
    </row>
    <row r="57" spans="4:13" ht="12.75">
      <c r="D57" s="30"/>
      <c r="E57" s="30"/>
      <c r="F57" s="30"/>
      <c r="G57" s="30"/>
      <c r="H57" s="30"/>
      <c r="I57" s="30"/>
      <c r="J57" s="30"/>
      <c r="K57" s="30"/>
      <c r="L57" s="30"/>
      <c r="M57" s="30"/>
    </row>
    <row r="58" spans="4:13" ht="12.75">
      <c r="D58" s="30"/>
      <c r="E58" s="30"/>
      <c r="F58" s="30"/>
      <c r="G58" s="30"/>
      <c r="H58" s="30"/>
      <c r="I58" s="30"/>
      <c r="J58" s="30"/>
      <c r="K58" s="30"/>
      <c r="L58" s="30"/>
      <c r="M58" s="30"/>
    </row>
    <row r="59" spans="4:13" ht="12.75">
      <c r="D59" s="30"/>
      <c r="E59" s="30"/>
      <c r="F59" s="30"/>
      <c r="G59" s="30"/>
      <c r="H59" s="30"/>
      <c r="I59" s="30"/>
      <c r="J59" s="30"/>
      <c r="K59" s="30"/>
      <c r="L59" s="30"/>
      <c r="M59" s="30"/>
    </row>
    <row r="60" spans="4:13" ht="12.75">
      <c r="D60" s="30"/>
      <c r="E60" s="30"/>
      <c r="F60" s="30"/>
      <c r="G60" s="30"/>
      <c r="H60" s="30"/>
      <c r="I60" s="30"/>
      <c r="J60" s="30"/>
      <c r="K60" s="30"/>
      <c r="L60" s="30"/>
      <c r="M60" s="30"/>
    </row>
    <row r="61" spans="4:13" ht="12.75">
      <c r="D61" s="30"/>
      <c r="E61" s="30"/>
      <c r="F61" s="30"/>
      <c r="G61" s="30"/>
      <c r="H61" s="30"/>
      <c r="I61" s="30"/>
      <c r="J61" s="30"/>
      <c r="K61" s="30"/>
      <c r="L61" s="30"/>
      <c r="M61" s="30"/>
    </row>
    <row r="62" spans="4:13" ht="12.75">
      <c r="D62" s="30"/>
      <c r="E62" s="30"/>
      <c r="F62" s="30"/>
      <c r="G62" s="30"/>
      <c r="H62" s="30"/>
      <c r="I62" s="30"/>
      <c r="J62" s="30"/>
      <c r="K62" s="30"/>
      <c r="L62" s="30"/>
      <c r="M62" s="30"/>
    </row>
    <row r="63" spans="4:13" ht="12.75">
      <c r="D63" s="30"/>
      <c r="E63" s="30"/>
      <c r="F63" s="30"/>
      <c r="G63" s="30"/>
      <c r="H63" s="30"/>
      <c r="I63" s="30"/>
      <c r="J63" s="30"/>
      <c r="K63" s="30"/>
      <c r="L63" s="30"/>
      <c r="M63" s="30"/>
    </row>
    <row r="64" spans="4:13" ht="12.75">
      <c r="D64" s="30"/>
      <c r="E64" s="30"/>
      <c r="F64" s="30"/>
      <c r="G64" s="30"/>
      <c r="H64" s="30"/>
      <c r="I64" s="30"/>
      <c r="J64" s="30"/>
      <c r="K64" s="30"/>
      <c r="L64" s="30"/>
      <c r="M64" s="30"/>
    </row>
    <row r="65" spans="4:13" ht="12.75">
      <c r="D65" s="30"/>
      <c r="E65" s="30"/>
      <c r="F65" s="30"/>
      <c r="G65" s="30"/>
      <c r="H65" s="30"/>
      <c r="I65" s="30"/>
      <c r="J65" s="30"/>
      <c r="K65" s="30"/>
      <c r="L65" s="30"/>
      <c r="M65" s="30"/>
    </row>
    <row r="66" spans="4:13" ht="12.75">
      <c r="D66" s="30"/>
      <c r="E66" s="30"/>
      <c r="F66" s="30"/>
      <c r="G66" s="30"/>
      <c r="H66" s="30"/>
      <c r="I66" s="30"/>
      <c r="J66" s="30"/>
      <c r="K66" s="30"/>
      <c r="L66" s="30"/>
      <c r="M66" s="30"/>
    </row>
    <row r="67" spans="4:13" ht="12.75">
      <c r="D67" s="30"/>
      <c r="E67" s="30"/>
      <c r="F67" s="30"/>
      <c r="G67" s="30"/>
      <c r="H67" s="30"/>
      <c r="I67" s="30"/>
      <c r="J67" s="30"/>
      <c r="K67" s="30"/>
      <c r="L67" s="30"/>
      <c r="M67" s="30"/>
    </row>
    <row r="68" spans="4:13" ht="12.75">
      <c r="D68" s="30"/>
      <c r="E68" s="30"/>
      <c r="F68" s="30"/>
      <c r="G68" s="30"/>
      <c r="H68" s="30"/>
      <c r="I68" s="30"/>
      <c r="J68" s="30"/>
      <c r="K68" s="30"/>
      <c r="L68" s="30"/>
      <c r="M68" s="30"/>
    </row>
    <row r="69" spans="4:13" ht="12.75">
      <c r="D69" s="30"/>
      <c r="E69" s="30"/>
      <c r="F69" s="30"/>
      <c r="G69" s="30"/>
      <c r="H69" s="30"/>
      <c r="I69" s="30"/>
      <c r="J69" s="30"/>
      <c r="K69" s="30"/>
      <c r="L69" s="30"/>
      <c r="M69" s="30"/>
    </row>
    <row r="70" spans="4:13" ht="12.75">
      <c r="D70" s="30"/>
      <c r="E70" s="30"/>
      <c r="F70" s="30"/>
      <c r="G70" s="30"/>
      <c r="H70" s="30"/>
      <c r="I70" s="30"/>
      <c r="J70" s="30"/>
      <c r="K70" s="30"/>
      <c r="L70" s="30"/>
      <c r="M70" s="30"/>
    </row>
    <row r="71" spans="4:13" ht="12.75">
      <c r="D71" s="30"/>
      <c r="E71" s="30"/>
      <c r="F71" s="30"/>
      <c r="G71" s="30"/>
      <c r="H71" s="30"/>
      <c r="I71" s="30"/>
      <c r="J71" s="30"/>
      <c r="K71" s="30"/>
      <c r="L71" s="30"/>
      <c r="M71" s="30"/>
    </row>
    <row r="72" spans="4:13" ht="12.75">
      <c r="D72" s="30"/>
      <c r="E72" s="30"/>
      <c r="F72" s="30"/>
      <c r="G72" s="30"/>
      <c r="H72" s="30"/>
      <c r="I72" s="30"/>
      <c r="J72" s="30"/>
      <c r="K72" s="30"/>
      <c r="L72" s="30"/>
      <c r="M72" s="30"/>
    </row>
    <row r="73" spans="4:13" ht="12.75">
      <c r="D73" s="30"/>
      <c r="E73" s="30"/>
      <c r="F73" s="30"/>
      <c r="G73" s="30"/>
      <c r="H73" s="30"/>
      <c r="I73" s="30"/>
      <c r="J73" s="30"/>
      <c r="K73" s="30"/>
      <c r="L73" s="30"/>
      <c r="M73" s="30"/>
    </row>
    <row r="74" spans="4:13" ht="12.75">
      <c r="D74" s="30"/>
      <c r="E74" s="30"/>
      <c r="F74" s="30"/>
      <c r="G74" s="30"/>
      <c r="H74" s="30"/>
      <c r="I74" s="30"/>
      <c r="J74" s="30"/>
      <c r="K74" s="30"/>
      <c r="L74" s="30"/>
      <c r="M74" s="30"/>
    </row>
    <row r="75" spans="4:13" ht="12.75">
      <c r="D75" s="30"/>
      <c r="E75" s="30"/>
      <c r="F75" s="30"/>
      <c r="G75" s="30"/>
      <c r="H75" s="30"/>
      <c r="I75" s="30"/>
      <c r="J75" s="30"/>
      <c r="K75" s="30"/>
      <c r="L75" s="30"/>
      <c r="M75" s="30"/>
    </row>
    <row r="76" spans="4:13" ht="12.75">
      <c r="D76" s="30"/>
      <c r="E76" s="30"/>
      <c r="F76" s="30"/>
      <c r="G76" s="30"/>
      <c r="H76" s="30"/>
      <c r="I76" s="30"/>
      <c r="J76" s="30"/>
      <c r="K76" s="30"/>
      <c r="L76" s="30"/>
      <c r="M76" s="30"/>
    </row>
    <row r="77" spans="4:13" ht="12.75">
      <c r="D77" s="30"/>
      <c r="E77" s="30"/>
      <c r="F77" s="30"/>
      <c r="G77" s="30"/>
      <c r="H77" s="30"/>
      <c r="I77" s="30"/>
      <c r="J77" s="30"/>
      <c r="K77" s="30"/>
      <c r="L77" s="30"/>
      <c r="M77" s="30"/>
    </row>
    <row r="78" spans="4:13" ht="12.75">
      <c r="D78" s="30"/>
      <c r="E78" s="30"/>
      <c r="F78" s="30"/>
      <c r="G78" s="30"/>
      <c r="H78" s="30"/>
      <c r="I78" s="30"/>
      <c r="J78" s="30"/>
      <c r="K78" s="30"/>
      <c r="L78" s="30"/>
      <c r="M78" s="30"/>
    </row>
    <row r="79" spans="4:13" ht="12.75">
      <c r="D79" s="30"/>
      <c r="E79" s="30"/>
      <c r="F79" s="30"/>
      <c r="G79" s="30"/>
      <c r="H79" s="30"/>
      <c r="I79" s="30"/>
      <c r="J79" s="30"/>
      <c r="K79" s="30"/>
      <c r="L79" s="30"/>
      <c r="M79" s="30"/>
    </row>
    <row r="80" spans="4:13" ht="12.75">
      <c r="D80" s="30"/>
      <c r="E80" s="30"/>
      <c r="F80" s="30"/>
      <c r="G80" s="30"/>
      <c r="H80" s="30"/>
      <c r="I80" s="30"/>
      <c r="J80" s="30"/>
      <c r="K80" s="30"/>
      <c r="L80" s="30"/>
      <c r="M80" s="30"/>
    </row>
    <row r="81" spans="4:13" ht="12.75">
      <c r="D81" s="30"/>
      <c r="E81" s="30"/>
      <c r="F81" s="30"/>
      <c r="G81" s="30"/>
      <c r="H81" s="30"/>
      <c r="I81" s="30"/>
      <c r="J81" s="30"/>
      <c r="K81" s="30"/>
      <c r="L81" s="30"/>
      <c r="M81" s="30"/>
    </row>
    <row r="82" spans="4:13" ht="12.75">
      <c r="D82" s="30"/>
      <c r="E82" s="30"/>
      <c r="F82" s="30"/>
      <c r="G82" s="30"/>
      <c r="H82" s="30"/>
      <c r="I82" s="30"/>
      <c r="J82" s="30"/>
      <c r="K82" s="30"/>
      <c r="L82" s="30"/>
      <c r="M82" s="30"/>
    </row>
    <row r="83" spans="4:13" ht="12.75">
      <c r="D83" s="30"/>
      <c r="E83" s="30"/>
      <c r="F83" s="30"/>
      <c r="G83" s="30"/>
      <c r="H83" s="30"/>
      <c r="I83" s="30"/>
      <c r="J83" s="30"/>
      <c r="K83" s="30"/>
      <c r="L83" s="30"/>
      <c r="M83" s="30"/>
    </row>
    <row r="84" spans="4:13" ht="12.75">
      <c r="D84" s="30"/>
      <c r="E84" s="30"/>
      <c r="F84" s="30"/>
      <c r="G84" s="30"/>
      <c r="H84" s="30"/>
      <c r="I84" s="30"/>
      <c r="J84" s="30"/>
      <c r="K84" s="30"/>
      <c r="L84" s="30"/>
      <c r="M84" s="30"/>
    </row>
    <row r="85" spans="4:13" ht="12.75">
      <c r="D85" s="30"/>
      <c r="E85" s="30"/>
      <c r="F85" s="30"/>
      <c r="G85" s="30"/>
      <c r="H85" s="30"/>
      <c r="I85" s="30"/>
      <c r="J85" s="30"/>
      <c r="K85" s="30"/>
      <c r="L85" s="30"/>
      <c r="M85" s="30"/>
    </row>
    <row r="86" spans="4:13" ht="12.75">
      <c r="D86" s="30"/>
      <c r="E86" s="30"/>
      <c r="F86" s="30"/>
      <c r="G86" s="30"/>
      <c r="H86" s="30"/>
      <c r="I86" s="30"/>
      <c r="J86" s="30"/>
      <c r="K86" s="30"/>
      <c r="L86" s="30"/>
      <c r="M86" s="30"/>
    </row>
    <row r="87" spans="4:13" ht="12.75">
      <c r="D87" s="30"/>
      <c r="E87" s="30"/>
      <c r="F87" s="30"/>
      <c r="G87" s="30"/>
      <c r="H87" s="30"/>
      <c r="I87" s="30"/>
      <c r="J87" s="30"/>
      <c r="K87" s="30"/>
      <c r="L87" s="30"/>
      <c r="M87" s="30"/>
    </row>
    <row r="88" spans="4:13" ht="12.75">
      <c r="D88" s="30"/>
      <c r="E88" s="30"/>
      <c r="F88" s="30"/>
      <c r="G88" s="30"/>
      <c r="H88" s="30"/>
      <c r="I88" s="30"/>
      <c r="J88" s="30"/>
      <c r="K88" s="30"/>
      <c r="L88" s="30"/>
      <c r="M88" s="30"/>
    </row>
    <row r="89" spans="4:13" ht="12.75">
      <c r="D89" s="30"/>
      <c r="E89" s="30"/>
      <c r="F89" s="30"/>
      <c r="G89" s="30"/>
      <c r="H89" s="30"/>
      <c r="I89" s="30"/>
      <c r="J89" s="30"/>
      <c r="K89" s="30"/>
      <c r="L89" s="30"/>
      <c r="M89" s="30"/>
    </row>
    <row r="90" spans="4:13" ht="12.75">
      <c r="D90" s="30"/>
      <c r="E90" s="30"/>
      <c r="F90" s="30"/>
      <c r="G90" s="30"/>
      <c r="H90" s="30"/>
      <c r="I90" s="30"/>
      <c r="J90" s="30"/>
      <c r="K90" s="30"/>
      <c r="L90" s="30"/>
      <c r="M90" s="30"/>
    </row>
    <row r="91" spans="4:13" ht="12.75">
      <c r="D91" s="30"/>
      <c r="E91" s="30"/>
      <c r="F91" s="30"/>
      <c r="G91" s="30"/>
      <c r="H91" s="30"/>
      <c r="I91" s="30"/>
      <c r="J91" s="30"/>
      <c r="K91" s="30"/>
      <c r="L91" s="30"/>
      <c r="M91" s="30"/>
    </row>
    <row r="92" spans="4:13" ht="12.75">
      <c r="D92" s="30"/>
      <c r="E92" s="30"/>
      <c r="F92" s="30"/>
      <c r="G92" s="30"/>
      <c r="H92" s="30"/>
      <c r="I92" s="30"/>
      <c r="J92" s="30"/>
      <c r="K92" s="30"/>
      <c r="L92" s="30"/>
      <c r="M92" s="30"/>
    </row>
    <row r="93" spans="4:13" ht="12.75">
      <c r="D93" s="30"/>
      <c r="E93" s="30"/>
      <c r="F93" s="30"/>
      <c r="G93" s="30"/>
      <c r="H93" s="30"/>
      <c r="I93" s="30"/>
      <c r="J93" s="30"/>
      <c r="K93" s="30"/>
      <c r="L93" s="30"/>
      <c r="M93" s="30"/>
    </row>
    <row r="94" spans="4:13" ht="12.75">
      <c r="D94" s="30"/>
      <c r="E94" s="30"/>
      <c r="F94" s="30"/>
      <c r="G94" s="30"/>
      <c r="H94" s="30"/>
      <c r="I94" s="30"/>
      <c r="J94" s="30"/>
      <c r="K94" s="30"/>
      <c r="L94" s="30"/>
      <c r="M94" s="30"/>
    </row>
    <row r="95" spans="4:13" ht="12.75">
      <c r="D95" s="30"/>
      <c r="E95" s="30"/>
      <c r="F95" s="30"/>
      <c r="G95" s="30"/>
      <c r="H95" s="30"/>
      <c r="I95" s="30"/>
      <c r="J95" s="30"/>
      <c r="K95" s="30"/>
      <c r="L95" s="30"/>
      <c r="M95" s="30"/>
    </row>
    <row r="96" spans="4:13" ht="12.75">
      <c r="D96" s="30"/>
      <c r="E96" s="30"/>
      <c r="F96" s="30"/>
      <c r="G96" s="30"/>
      <c r="H96" s="30"/>
      <c r="I96" s="30"/>
      <c r="J96" s="30"/>
      <c r="K96" s="30"/>
      <c r="L96" s="30"/>
      <c r="M96" s="30"/>
    </row>
    <row r="97" spans="4:13" ht="12.75">
      <c r="D97" s="30"/>
      <c r="E97" s="30"/>
      <c r="F97" s="30"/>
      <c r="G97" s="30"/>
      <c r="H97" s="30"/>
      <c r="I97" s="30"/>
      <c r="J97" s="30"/>
      <c r="K97" s="30"/>
      <c r="L97" s="30"/>
      <c r="M97" s="30"/>
    </row>
    <row r="98" spans="4:13" ht="12.75">
      <c r="D98" s="30"/>
      <c r="E98" s="30"/>
      <c r="F98" s="30"/>
      <c r="G98" s="30"/>
      <c r="H98" s="30"/>
      <c r="I98" s="30"/>
      <c r="J98" s="30"/>
      <c r="K98" s="30"/>
      <c r="L98" s="30"/>
      <c r="M98" s="30"/>
    </row>
    <row r="99" spans="4:13" ht="12.75">
      <c r="D99" s="30"/>
      <c r="E99" s="30"/>
      <c r="F99" s="30"/>
      <c r="G99" s="30"/>
      <c r="H99" s="30"/>
      <c r="I99" s="30"/>
      <c r="J99" s="30"/>
      <c r="K99" s="30"/>
      <c r="L99" s="30"/>
      <c r="M99" s="30"/>
    </row>
    <row r="100" spans="4:13" ht="12.75">
      <c r="D100" s="30"/>
      <c r="E100" s="30"/>
      <c r="F100" s="30"/>
      <c r="G100" s="30"/>
      <c r="H100" s="30"/>
      <c r="I100" s="30"/>
      <c r="J100" s="30"/>
      <c r="K100" s="30"/>
      <c r="L100" s="30"/>
      <c r="M100" s="30"/>
    </row>
    <row r="101" spans="4:13" ht="12.75">
      <c r="D101" s="30"/>
      <c r="E101" s="30"/>
      <c r="F101" s="30"/>
      <c r="G101" s="30"/>
      <c r="H101" s="30"/>
      <c r="I101" s="30"/>
      <c r="J101" s="30"/>
      <c r="K101" s="30"/>
      <c r="L101" s="30"/>
      <c r="M101" s="30"/>
    </row>
    <row r="102" spans="4:13" ht="12.75">
      <c r="D102" s="30"/>
      <c r="E102" s="30"/>
      <c r="F102" s="30"/>
      <c r="G102" s="30"/>
      <c r="H102" s="30"/>
      <c r="I102" s="30"/>
      <c r="J102" s="30"/>
      <c r="K102" s="30"/>
      <c r="L102" s="30"/>
      <c r="M102" s="30"/>
    </row>
    <row r="103" spans="4:13" ht="12.75">
      <c r="D103" s="30"/>
      <c r="E103" s="30"/>
      <c r="F103" s="30"/>
      <c r="G103" s="30"/>
      <c r="H103" s="30"/>
      <c r="I103" s="30"/>
      <c r="J103" s="30"/>
      <c r="K103" s="30"/>
      <c r="L103" s="30"/>
      <c r="M103" s="30"/>
    </row>
    <row r="104" spans="4:13" ht="12.75">
      <c r="D104" s="30"/>
      <c r="E104" s="30"/>
      <c r="F104" s="30"/>
      <c r="G104" s="30"/>
      <c r="H104" s="30"/>
      <c r="I104" s="30"/>
      <c r="J104" s="30"/>
      <c r="K104" s="30"/>
      <c r="L104" s="30"/>
      <c r="M104" s="30"/>
    </row>
    <row r="105" spans="4:13" ht="12.75">
      <c r="D105" s="30"/>
      <c r="E105" s="30"/>
      <c r="F105" s="30"/>
      <c r="G105" s="30"/>
      <c r="H105" s="30"/>
      <c r="I105" s="30"/>
      <c r="J105" s="30"/>
      <c r="K105" s="30"/>
      <c r="L105" s="30"/>
      <c r="M105" s="30"/>
    </row>
    <row r="106" spans="4:13" ht="12.75">
      <c r="D106" s="30"/>
      <c r="E106" s="30"/>
      <c r="F106" s="30"/>
      <c r="G106" s="30"/>
      <c r="H106" s="30"/>
      <c r="I106" s="30"/>
      <c r="J106" s="30"/>
      <c r="K106" s="30"/>
      <c r="L106" s="30"/>
      <c r="M106" s="30"/>
    </row>
    <row r="107" spans="4:13" ht="12.75">
      <c r="D107" s="30"/>
      <c r="E107" s="30"/>
      <c r="F107" s="30"/>
      <c r="G107" s="30"/>
      <c r="H107" s="30"/>
      <c r="I107" s="30"/>
      <c r="J107" s="30"/>
      <c r="K107" s="30"/>
      <c r="L107" s="30"/>
      <c r="M107" s="30"/>
    </row>
    <row r="108" spans="4:13" ht="12.75">
      <c r="D108" s="30"/>
      <c r="E108" s="30"/>
      <c r="F108" s="30"/>
      <c r="G108" s="30"/>
      <c r="H108" s="30"/>
      <c r="I108" s="30"/>
      <c r="J108" s="30"/>
      <c r="K108" s="30"/>
      <c r="L108" s="30"/>
      <c r="M108" s="30"/>
    </row>
    <row r="109" spans="4:13" ht="12.75">
      <c r="D109" s="30"/>
      <c r="E109" s="30"/>
      <c r="F109" s="30"/>
      <c r="G109" s="30"/>
      <c r="H109" s="30"/>
      <c r="I109" s="30"/>
      <c r="J109" s="30"/>
      <c r="K109" s="30"/>
      <c r="L109" s="30"/>
      <c r="M109" s="30"/>
    </row>
    <row r="110" spans="4:13" ht="12.75">
      <c r="D110" s="30"/>
      <c r="E110" s="30"/>
      <c r="F110" s="30"/>
      <c r="G110" s="30"/>
      <c r="H110" s="30"/>
      <c r="I110" s="30"/>
      <c r="J110" s="30"/>
      <c r="K110" s="30"/>
      <c r="L110" s="30"/>
      <c r="M110" s="30"/>
    </row>
    <row r="111" spans="4:13" ht="12.75">
      <c r="D111" s="30"/>
      <c r="E111" s="30"/>
      <c r="F111" s="30"/>
      <c r="G111" s="30"/>
      <c r="H111" s="30"/>
      <c r="I111" s="30"/>
      <c r="J111" s="30"/>
      <c r="K111" s="30"/>
      <c r="L111" s="30"/>
      <c r="M111" s="30"/>
    </row>
    <row r="112" spans="4:13" ht="12.75">
      <c r="D112" s="30"/>
      <c r="E112" s="30"/>
      <c r="F112" s="30"/>
      <c r="G112" s="30"/>
      <c r="H112" s="30"/>
      <c r="I112" s="30"/>
      <c r="J112" s="30"/>
      <c r="K112" s="30"/>
      <c r="L112" s="30"/>
      <c r="M112" s="30"/>
    </row>
    <row r="113" spans="4:13" ht="12.75">
      <c r="D113" s="30"/>
      <c r="E113" s="30"/>
      <c r="F113" s="30"/>
      <c r="G113" s="30"/>
      <c r="H113" s="30"/>
      <c r="I113" s="30"/>
      <c r="J113" s="30"/>
      <c r="K113" s="30"/>
      <c r="L113" s="30"/>
      <c r="M113" s="30"/>
    </row>
    <row r="114" spans="4:13" ht="12.75">
      <c r="D114" s="30"/>
      <c r="E114" s="30"/>
      <c r="F114" s="30"/>
      <c r="G114" s="30"/>
      <c r="H114" s="30"/>
      <c r="I114" s="30"/>
      <c r="J114" s="30"/>
      <c r="K114" s="30"/>
      <c r="L114" s="30"/>
      <c r="M114" s="30"/>
    </row>
    <row r="115" spans="4:13" ht="12.75">
      <c r="D115" s="30"/>
      <c r="E115" s="30"/>
      <c r="F115" s="30"/>
      <c r="G115" s="30"/>
      <c r="H115" s="30"/>
      <c r="I115" s="30"/>
      <c r="J115" s="30"/>
      <c r="K115" s="30"/>
      <c r="L115" s="30"/>
      <c r="M115" s="30"/>
    </row>
    <row r="116" spans="4:13" ht="12.75">
      <c r="D116" s="30"/>
      <c r="E116" s="30"/>
      <c r="F116" s="30"/>
      <c r="G116" s="30"/>
      <c r="H116" s="30"/>
      <c r="I116" s="30"/>
      <c r="J116" s="30"/>
      <c r="K116" s="30"/>
      <c r="L116" s="30"/>
      <c r="M116" s="30"/>
    </row>
    <row r="117" spans="4:13" ht="12.75">
      <c r="D117" s="30"/>
      <c r="E117" s="30"/>
      <c r="F117" s="30"/>
      <c r="G117" s="30"/>
      <c r="H117" s="30"/>
      <c r="I117" s="30"/>
      <c r="J117" s="30"/>
      <c r="K117" s="30"/>
      <c r="L117" s="30"/>
      <c r="M117" s="30"/>
    </row>
    <row r="118" spans="4:13" ht="12.75">
      <c r="D118" s="30"/>
      <c r="E118" s="30"/>
      <c r="F118" s="30"/>
      <c r="G118" s="30"/>
      <c r="H118" s="30"/>
      <c r="I118" s="30"/>
      <c r="J118" s="30"/>
      <c r="K118" s="30"/>
      <c r="L118" s="30"/>
      <c r="M118" s="30"/>
    </row>
    <row r="119" spans="4:13" ht="12.75">
      <c r="D119" s="30"/>
      <c r="E119" s="30"/>
      <c r="F119" s="30"/>
      <c r="G119" s="30"/>
      <c r="H119" s="30"/>
      <c r="I119" s="30"/>
      <c r="J119" s="30"/>
      <c r="K119" s="30"/>
      <c r="L119" s="30"/>
      <c r="M119" s="30"/>
    </row>
    <row r="120" spans="4:13" ht="12.75">
      <c r="D120" s="30"/>
      <c r="E120" s="30"/>
      <c r="F120" s="30"/>
      <c r="G120" s="30"/>
      <c r="H120" s="30"/>
      <c r="I120" s="30"/>
      <c r="J120" s="30"/>
      <c r="K120" s="30"/>
      <c r="L120" s="30"/>
      <c r="M120" s="30"/>
    </row>
    <row r="121" spans="4:13" ht="12.75">
      <c r="D121" s="30"/>
      <c r="E121" s="30"/>
      <c r="F121" s="30"/>
      <c r="G121" s="30"/>
      <c r="H121" s="30"/>
      <c r="I121" s="30"/>
      <c r="J121" s="30"/>
      <c r="K121" s="30"/>
      <c r="L121" s="30"/>
      <c r="M121" s="30"/>
    </row>
    <row r="122" spans="4:13" ht="12.75">
      <c r="D122" s="30"/>
      <c r="E122" s="30"/>
      <c r="F122" s="30"/>
      <c r="G122" s="30"/>
      <c r="H122" s="30"/>
      <c r="I122" s="30"/>
      <c r="J122" s="30"/>
      <c r="K122" s="30"/>
      <c r="L122" s="30"/>
      <c r="M122" s="30"/>
    </row>
    <row r="123" spans="4:13" ht="12.75">
      <c r="D123" s="30"/>
      <c r="E123" s="30"/>
      <c r="F123" s="30"/>
      <c r="G123" s="30"/>
      <c r="H123" s="30"/>
      <c r="I123" s="30"/>
      <c r="J123" s="30"/>
      <c r="K123" s="30"/>
      <c r="L123" s="30"/>
      <c r="M123" s="30"/>
    </row>
    <row r="124" spans="4:13" ht="12.75">
      <c r="D124" s="30"/>
      <c r="E124" s="30"/>
      <c r="F124" s="30"/>
      <c r="G124" s="30"/>
      <c r="H124" s="30"/>
      <c r="I124" s="30"/>
      <c r="J124" s="30"/>
      <c r="K124" s="30"/>
      <c r="L124" s="30"/>
      <c r="M124" s="30"/>
    </row>
    <row r="125" spans="4:13" ht="12.75">
      <c r="D125" s="30"/>
      <c r="E125" s="30"/>
      <c r="F125" s="30"/>
      <c r="G125" s="30"/>
      <c r="H125" s="30"/>
      <c r="I125" s="30"/>
      <c r="J125" s="30"/>
      <c r="K125" s="30"/>
      <c r="L125" s="30"/>
      <c r="M125" s="30"/>
    </row>
    <row r="126" spans="4:13" ht="12.75">
      <c r="D126" s="30"/>
      <c r="E126" s="30"/>
      <c r="F126" s="30"/>
      <c r="G126" s="30"/>
      <c r="H126" s="30"/>
      <c r="I126" s="30"/>
      <c r="J126" s="30"/>
      <c r="K126" s="30"/>
      <c r="L126" s="30"/>
      <c r="M126" s="30"/>
    </row>
    <row r="127" spans="4:13" ht="12.75">
      <c r="D127" s="30"/>
      <c r="E127" s="30"/>
      <c r="F127" s="30"/>
      <c r="G127" s="30"/>
      <c r="H127" s="30"/>
      <c r="I127" s="30"/>
      <c r="J127" s="30"/>
      <c r="K127" s="30"/>
      <c r="L127" s="30"/>
      <c r="M127" s="30"/>
    </row>
    <row r="128" spans="4:13" ht="12.75">
      <c r="D128" s="30"/>
      <c r="E128" s="30"/>
      <c r="F128" s="30"/>
      <c r="G128" s="30"/>
      <c r="H128" s="30"/>
      <c r="I128" s="30"/>
      <c r="J128" s="30"/>
      <c r="K128" s="30"/>
      <c r="L128" s="30"/>
      <c r="M128" s="30"/>
    </row>
    <row r="129" spans="4:13" ht="12.75">
      <c r="D129" s="30"/>
      <c r="E129" s="30"/>
      <c r="F129" s="30"/>
      <c r="G129" s="30"/>
      <c r="H129" s="30"/>
      <c r="I129" s="30"/>
      <c r="J129" s="30"/>
      <c r="K129" s="30"/>
      <c r="L129" s="30"/>
      <c r="M129" s="30"/>
    </row>
    <row r="130" spans="4:13" ht="12.75">
      <c r="D130" s="30"/>
      <c r="E130" s="30"/>
      <c r="F130" s="30"/>
      <c r="G130" s="30"/>
      <c r="H130" s="30"/>
      <c r="I130" s="30"/>
      <c r="J130" s="30"/>
      <c r="K130" s="30"/>
      <c r="L130" s="30"/>
      <c r="M130" s="30"/>
    </row>
    <row r="131" spans="4:13" ht="12.75">
      <c r="D131" s="30"/>
      <c r="E131" s="30"/>
      <c r="F131" s="30"/>
      <c r="G131" s="30"/>
      <c r="H131" s="30"/>
      <c r="I131" s="30"/>
      <c r="J131" s="30"/>
      <c r="K131" s="30"/>
      <c r="L131" s="30"/>
      <c r="M131" s="30"/>
    </row>
    <row r="132" spans="4:13" ht="12.75">
      <c r="D132" s="30"/>
      <c r="E132" s="30"/>
      <c r="F132" s="30"/>
      <c r="G132" s="30"/>
      <c r="H132" s="30"/>
      <c r="I132" s="30"/>
      <c r="J132" s="30"/>
      <c r="K132" s="30"/>
      <c r="L132" s="30"/>
      <c r="M132" s="30"/>
    </row>
    <row r="133" spans="4:13" ht="12.75">
      <c r="D133" s="30"/>
      <c r="E133" s="30"/>
      <c r="F133" s="30"/>
      <c r="G133" s="30"/>
      <c r="H133" s="30"/>
      <c r="I133" s="30"/>
      <c r="J133" s="30"/>
      <c r="K133" s="30"/>
      <c r="L133" s="30"/>
      <c r="M133" s="30"/>
    </row>
    <row r="134" spans="4:13" ht="12.75">
      <c r="D134" s="30"/>
      <c r="E134" s="30"/>
      <c r="F134" s="30"/>
      <c r="G134" s="30"/>
      <c r="H134" s="30"/>
      <c r="I134" s="30"/>
      <c r="J134" s="30"/>
      <c r="K134" s="30"/>
      <c r="L134" s="30"/>
      <c r="M134" s="30"/>
    </row>
    <row r="135" spans="4:13" ht="12.75">
      <c r="D135" s="30"/>
      <c r="E135" s="30"/>
      <c r="F135" s="30"/>
      <c r="G135" s="30"/>
      <c r="H135" s="30"/>
      <c r="I135" s="30"/>
      <c r="J135" s="30"/>
      <c r="K135" s="30"/>
      <c r="L135" s="30"/>
      <c r="M135" s="30"/>
    </row>
    <row r="136" spans="4:13" ht="12.75">
      <c r="D136" s="30"/>
      <c r="E136" s="30"/>
      <c r="F136" s="30"/>
      <c r="G136" s="30"/>
      <c r="H136" s="30"/>
      <c r="I136" s="30"/>
      <c r="J136" s="30"/>
      <c r="K136" s="30"/>
      <c r="L136" s="30"/>
      <c r="M136" s="30"/>
    </row>
    <row r="137" spans="4:13" ht="12.75">
      <c r="D137" s="30"/>
      <c r="E137" s="30"/>
      <c r="F137" s="30"/>
      <c r="G137" s="30"/>
      <c r="H137" s="30"/>
      <c r="I137" s="30"/>
      <c r="J137" s="30"/>
      <c r="K137" s="30"/>
      <c r="L137" s="30"/>
      <c r="M137" s="30"/>
    </row>
    <row r="138" spans="4:13" ht="12.75">
      <c r="D138" s="30"/>
      <c r="E138" s="30"/>
      <c r="F138" s="30"/>
      <c r="G138" s="30"/>
      <c r="H138" s="30"/>
      <c r="I138" s="30"/>
      <c r="J138" s="30"/>
      <c r="K138" s="30"/>
      <c r="L138" s="30"/>
      <c r="M138" s="30"/>
    </row>
    <row r="139" spans="4:13" ht="12.75">
      <c r="D139" s="30"/>
      <c r="E139" s="30"/>
      <c r="F139" s="30"/>
      <c r="G139" s="30"/>
      <c r="H139" s="30"/>
      <c r="I139" s="30"/>
      <c r="J139" s="30"/>
      <c r="K139" s="30"/>
      <c r="L139" s="30"/>
      <c r="M139" s="30"/>
    </row>
    <row r="140" spans="4:13" ht="12.75">
      <c r="D140" s="30"/>
      <c r="E140" s="30"/>
      <c r="F140" s="30"/>
      <c r="G140" s="30"/>
      <c r="H140" s="30"/>
      <c r="I140" s="30"/>
      <c r="J140" s="30"/>
      <c r="K140" s="30"/>
      <c r="L140" s="30"/>
      <c r="M140" s="30"/>
    </row>
    <row r="141" spans="4:13" ht="12.75">
      <c r="D141" s="30"/>
      <c r="E141" s="30"/>
      <c r="F141" s="30"/>
      <c r="G141" s="30"/>
      <c r="H141" s="30"/>
      <c r="I141" s="30"/>
      <c r="J141" s="30"/>
      <c r="K141" s="30"/>
      <c r="L141" s="30"/>
      <c r="M141" s="30"/>
    </row>
    <row r="142" spans="4:13" ht="12.75">
      <c r="D142" s="30"/>
      <c r="E142" s="30"/>
      <c r="F142" s="30"/>
      <c r="G142" s="30"/>
      <c r="H142" s="30"/>
      <c r="I142" s="30"/>
      <c r="J142" s="30"/>
      <c r="K142" s="30"/>
      <c r="L142" s="30"/>
      <c r="M142" s="30"/>
    </row>
    <row r="143" spans="4:13" ht="12.75">
      <c r="D143" s="30"/>
      <c r="E143" s="30"/>
      <c r="F143" s="30"/>
      <c r="G143" s="30"/>
      <c r="H143" s="30"/>
      <c r="I143" s="30"/>
      <c r="J143" s="30"/>
      <c r="K143" s="30"/>
      <c r="L143" s="30"/>
      <c r="M143" s="30"/>
    </row>
    <row r="144" spans="4:13" ht="12.75">
      <c r="D144" s="30"/>
      <c r="E144" s="30"/>
      <c r="F144" s="30"/>
      <c r="G144" s="30"/>
      <c r="H144" s="30"/>
      <c r="I144" s="30"/>
      <c r="J144" s="30"/>
      <c r="K144" s="30"/>
      <c r="L144" s="30"/>
      <c r="M144" s="30"/>
    </row>
    <row r="145" spans="4:13" ht="12.75">
      <c r="D145" s="30"/>
      <c r="E145" s="30"/>
      <c r="F145" s="30"/>
      <c r="G145" s="30"/>
      <c r="H145" s="30"/>
      <c r="I145" s="30"/>
      <c r="J145" s="30"/>
      <c r="K145" s="30"/>
      <c r="L145" s="30"/>
      <c r="M145" s="30"/>
    </row>
    <row r="146" spans="4:13" ht="12.75">
      <c r="D146" s="30"/>
      <c r="E146" s="30"/>
      <c r="F146" s="30"/>
      <c r="G146" s="30"/>
      <c r="H146" s="30"/>
      <c r="I146" s="30"/>
      <c r="J146" s="30"/>
      <c r="K146" s="30"/>
      <c r="L146" s="30"/>
      <c r="M146" s="30"/>
    </row>
    <row r="147" spans="4:13" ht="12.75">
      <c r="D147" s="30"/>
      <c r="E147" s="30"/>
      <c r="F147" s="30"/>
      <c r="G147" s="30"/>
      <c r="H147" s="30"/>
      <c r="I147" s="30"/>
      <c r="J147" s="30"/>
      <c r="K147" s="30"/>
      <c r="L147" s="30"/>
      <c r="M147" s="30"/>
    </row>
    <row r="148" spans="4:13" ht="12.75">
      <c r="D148" s="30"/>
      <c r="E148" s="30"/>
      <c r="F148" s="30"/>
      <c r="G148" s="30"/>
      <c r="H148" s="30"/>
      <c r="I148" s="30"/>
      <c r="J148" s="30"/>
      <c r="K148" s="30"/>
      <c r="L148" s="30"/>
      <c r="M148" s="30"/>
    </row>
    <row r="149" spans="4:13" ht="12.75">
      <c r="D149" s="30"/>
      <c r="E149" s="30"/>
      <c r="F149" s="30"/>
      <c r="G149" s="30"/>
      <c r="H149" s="30"/>
      <c r="I149" s="30"/>
      <c r="J149" s="30"/>
      <c r="K149" s="30"/>
      <c r="L149" s="30"/>
      <c r="M149" s="30"/>
    </row>
    <row r="150" spans="4:13" ht="12.75">
      <c r="D150" s="30"/>
      <c r="E150" s="30"/>
      <c r="F150" s="30"/>
      <c r="G150" s="30"/>
      <c r="H150" s="30"/>
      <c r="I150" s="30"/>
      <c r="J150" s="30"/>
      <c r="K150" s="30"/>
      <c r="L150" s="30"/>
      <c r="M150" s="30"/>
    </row>
    <row r="151" spans="4:13" ht="12.75">
      <c r="D151" s="30"/>
      <c r="E151" s="30"/>
      <c r="F151" s="30"/>
      <c r="G151" s="30"/>
      <c r="H151" s="30"/>
      <c r="I151" s="30"/>
      <c r="J151" s="30"/>
      <c r="K151" s="30"/>
      <c r="L151" s="30"/>
      <c r="M151" s="30"/>
    </row>
    <row r="152" spans="4:13" ht="12.75">
      <c r="D152" s="30"/>
      <c r="E152" s="30"/>
      <c r="F152" s="30"/>
      <c r="G152" s="30"/>
      <c r="H152" s="30"/>
      <c r="I152" s="30"/>
      <c r="J152" s="30"/>
      <c r="K152" s="30"/>
      <c r="L152" s="30"/>
      <c r="M152" s="30"/>
    </row>
    <row r="153" spans="4:13" ht="12.75">
      <c r="D153" s="30"/>
      <c r="E153" s="30"/>
      <c r="F153" s="30"/>
      <c r="G153" s="30"/>
      <c r="H153" s="30"/>
      <c r="I153" s="30"/>
      <c r="J153" s="30"/>
      <c r="K153" s="30"/>
      <c r="L153" s="30"/>
      <c r="M153" s="30"/>
    </row>
    <row r="154" spans="4:13" ht="12.75">
      <c r="D154" s="30"/>
      <c r="E154" s="30"/>
      <c r="F154" s="30"/>
      <c r="G154" s="30"/>
      <c r="H154" s="30"/>
      <c r="I154" s="30"/>
      <c r="J154" s="30"/>
      <c r="K154" s="30"/>
      <c r="L154" s="30"/>
      <c r="M154" s="30"/>
    </row>
    <row r="155" spans="4:13" ht="12.75">
      <c r="D155" s="30"/>
      <c r="E155" s="30"/>
      <c r="F155" s="30"/>
      <c r="G155" s="30"/>
      <c r="H155" s="30"/>
      <c r="I155" s="30"/>
      <c r="J155" s="30"/>
      <c r="K155" s="30"/>
      <c r="L155" s="30"/>
      <c r="M155" s="30"/>
    </row>
    <row r="156" spans="4:13" ht="12.75">
      <c r="D156" s="30"/>
      <c r="E156" s="30"/>
      <c r="F156" s="30"/>
      <c r="G156" s="30"/>
      <c r="H156" s="30"/>
      <c r="I156" s="30"/>
      <c r="J156" s="30"/>
      <c r="K156" s="30"/>
      <c r="L156" s="30"/>
      <c r="M156" s="30"/>
    </row>
    <row r="157" spans="4:13" ht="12.75">
      <c r="D157" s="30"/>
      <c r="E157" s="30"/>
      <c r="F157" s="30"/>
      <c r="G157" s="30"/>
      <c r="H157" s="30"/>
      <c r="I157" s="30"/>
      <c r="J157" s="30"/>
      <c r="K157" s="30"/>
      <c r="L157" s="30"/>
      <c r="M157" s="30"/>
    </row>
    <row r="158" spans="4:13" ht="12.75">
      <c r="D158" s="30"/>
      <c r="E158" s="30"/>
      <c r="F158" s="30"/>
      <c r="G158" s="30"/>
      <c r="H158" s="30"/>
      <c r="I158" s="30"/>
      <c r="J158" s="30"/>
      <c r="K158" s="30"/>
      <c r="L158" s="30"/>
      <c r="M158" s="30"/>
    </row>
    <row r="159" spans="4:13" ht="12.75">
      <c r="D159" s="30"/>
      <c r="E159" s="30"/>
      <c r="F159" s="30"/>
      <c r="G159" s="30"/>
      <c r="H159" s="30"/>
      <c r="I159" s="30"/>
      <c r="J159" s="30"/>
      <c r="K159" s="30"/>
      <c r="L159" s="30"/>
      <c r="M159" s="30"/>
    </row>
    <row r="160" spans="4:13" ht="12.75">
      <c r="D160" s="30"/>
      <c r="E160" s="30"/>
      <c r="F160" s="30"/>
      <c r="G160" s="30"/>
      <c r="H160" s="30"/>
      <c r="I160" s="30"/>
      <c r="J160" s="30"/>
      <c r="K160" s="30"/>
      <c r="L160" s="30"/>
      <c r="M160" s="30"/>
    </row>
    <row r="161" spans="4:13" ht="12.75">
      <c r="D161" s="30"/>
      <c r="E161" s="30"/>
      <c r="F161" s="30"/>
      <c r="G161" s="30"/>
      <c r="H161" s="30"/>
      <c r="I161" s="30"/>
      <c r="J161" s="30"/>
      <c r="K161" s="30"/>
      <c r="L161" s="30"/>
      <c r="M161" s="30"/>
    </row>
    <row r="162" spans="4:13" ht="12.75">
      <c r="D162" s="30"/>
      <c r="E162" s="30"/>
      <c r="F162" s="30"/>
      <c r="G162" s="30"/>
      <c r="H162" s="30"/>
      <c r="I162" s="30"/>
      <c r="J162" s="30"/>
      <c r="K162" s="30"/>
      <c r="L162" s="30"/>
      <c r="M162" s="30"/>
    </row>
    <row r="163" spans="4:13" ht="12.75">
      <c r="D163" s="30"/>
      <c r="E163" s="30"/>
      <c r="F163" s="30"/>
      <c r="G163" s="30"/>
      <c r="H163" s="30"/>
      <c r="I163" s="30"/>
      <c r="J163" s="30"/>
      <c r="K163" s="30"/>
      <c r="L163" s="30"/>
      <c r="M163" s="30"/>
    </row>
    <row r="164" spans="4:13" ht="12.75">
      <c r="D164" s="30"/>
      <c r="E164" s="30"/>
      <c r="F164" s="30"/>
      <c r="G164" s="30"/>
      <c r="H164" s="30"/>
      <c r="I164" s="30"/>
      <c r="J164" s="30"/>
      <c r="K164" s="30"/>
      <c r="L164" s="30"/>
      <c r="M164" s="30"/>
    </row>
    <row r="165" spans="4:13" ht="12.75">
      <c r="D165" s="30"/>
      <c r="E165" s="30"/>
      <c r="F165" s="30"/>
      <c r="G165" s="30"/>
      <c r="H165" s="30"/>
      <c r="I165" s="30"/>
      <c r="J165" s="30"/>
      <c r="K165" s="30"/>
      <c r="L165" s="30"/>
      <c r="M165" s="30"/>
    </row>
    <row r="166" spans="4:13" ht="12.75">
      <c r="D166" s="30"/>
      <c r="E166" s="30"/>
      <c r="F166" s="30"/>
      <c r="G166" s="30"/>
      <c r="H166" s="30"/>
      <c r="I166" s="30"/>
      <c r="J166" s="30"/>
      <c r="K166" s="30"/>
      <c r="L166" s="30"/>
      <c r="M166" s="30"/>
    </row>
    <row r="167" spans="4:13" ht="12.75">
      <c r="D167" s="30"/>
      <c r="E167" s="30"/>
      <c r="F167" s="30"/>
      <c r="G167" s="30"/>
      <c r="H167" s="30"/>
      <c r="I167" s="30"/>
      <c r="J167" s="30"/>
      <c r="K167" s="30"/>
      <c r="L167" s="30"/>
      <c r="M167" s="30"/>
    </row>
    <row r="168" spans="4:13" ht="12.75">
      <c r="D168" s="30"/>
      <c r="E168" s="30"/>
      <c r="F168" s="30"/>
      <c r="G168" s="30"/>
      <c r="H168" s="30"/>
      <c r="I168" s="30"/>
      <c r="J168" s="30"/>
      <c r="K168" s="30"/>
      <c r="L168" s="30"/>
      <c r="M168" s="30"/>
    </row>
    <row r="169" spans="4:13" ht="12.75">
      <c r="D169" s="30"/>
      <c r="E169" s="30"/>
      <c r="F169" s="30"/>
      <c r="G169" s="30"/>
      <c r="H169" s="30"/>
      <c r="I169" s="30"/>
      <c r="J169" s="30"/>
      <c r="K169" s="30"/>
      <c r="L169" s="30"/>
      <c r="M169" s="30"/>
    </row>
    <row r="170" spans="4:13" ht="12.75">
      <c r="D170" s="30"/>
      <c r="E170" s="30"/>
      <c r="F170" s="30"/>
      <c r="G170" s="30"/>
      <c r="H170" s="30"/>
      <c r="I170" s="30"/>
      <c r="J170" s="30"/>
      <c r="K170" s="30"/>
      <c r="L170" s="30"/>
      <c r="M170" s="30"/>
    </row>
    <row r="171" spans="4:13" ht="12.75">
      <c r="D171" s="30"/>
      <c r="E171" s="30"/>
      <c r="F171" s="30"/>
      <c r="G171" s="30"/>
      <c r="H171" s="30"/>
      <c r="I171" s="30"/>
      <c r="J171" s="30"/>
      <c r="K171" s="30"/>
      <c r="L171" s="30"/>
      <c r="M171" s="30"/>
    </row>
    <row r="172" spans="4:13" ht="12.75">
      <c r="D172" s="30"/>
      <c r="E172" s="30"/>
      <c r="F172" s="30"/>
      <c r="G172" s="30"/>
      <c r="H172" s="30"/>
      <c r="I172" s="30"/>
      <c r="J172" s="30"/>
      <c r="K172" s="30"/>
      <c r="L172" s="30"/>
      <c r="M172" s="30"/>
    </row>
    <row r="173" spans="4:13" ht="12.75">
      <c r="D173" s="30"/>
      <c r="E173" s="30"/>
      <c r="F173" s="30"/>
      <c r="G173" s="30"/>
      <c r="H173" s="30"/>
      <c r="I173" s="30"/>
      <c r="J173" s="30"/>
      <c r="K173" s="30"/>
      <c r="L173" s="30"/>
      <c r="M173" s="30"/>
    </row>
    <row r="174" spans="4:13" ht="12.75">
      <c r="D174" s="30"/>
      <c r="E174" s="30"/>
      <c r="F174" s="30"/>
      <c r="G174" s="30"/>
      <c r="H174" s="30"/>
      <c r="I174" s="30"/>
      <c r="J174" s="30"/>
      <c r="K174" s="30"/>
      <c r="L174" s="30"/>
      <c r="M174" s="30"/>
    </row>
    <row r="175" spans="4:13" ht="12.75">
      <c r="D175" s="30"/>
      <c r="E175" s="30"/>
      <c r="F175" s="30"/>
      <c r="G175" s="30"/>
      <c r="H175" s="30"/>
      <c r="I175" s="30"/>
      <c r="J175" s="30"/>
      <c r="K175" s="30"/>
      <c r="L175" s="30"/>
      <c r="M175" s="30"/>
    </row>
    <row r="176" spans="4:13" ht="12.75">
      <c r="D176" s="30"/>
      <c r="E176" s="30"/>
      <c r="F176" s="30"/>
      <c r="G176" s="30"/>
      <c r="H176" s="30"/>
      <c r="I176" s="30"/>
      <c r="J176" s="30"/>
      <c r="K176" s="30"/>
      <c r="L176" s="30"/>
      <c r="M176" s="30"/>
    </row>
    <row r="177" spans="4:13" ht="12.75">
      <c r="D177" s="30"/>
      <c r="E177" s="30"/>
      <c r="F177" s="30"/>
      <c r="G177" s="30"/>
      <c r="H177" s="30"/>
      <c r="I177" s="30"/>
      <c r="J177" s="30"/>
      <c r="K177" s="30"/>
      <c r="L177" s="30"/>
      <c r="M177" s="30"/>
    </row>
    <row r="178" spans="4:13" ht="12.75">
      <c r="D178" s="30"/>
      <c r="E178" s="30"/>
      <c r="F178" s="30"/>
      <c r="G178" s="30"/>
      <c r="H178" s="30"/>
      <c r="I178" s="30"/>
      <c r="J178" s="30"/>
      <c r="K178" s="30"/>
      <c r="L178" s="30"/>
      <c r="M178" s="30"/>
    </row>
    <row r="179" spans="4:13" ht="12.75">
      <c r="D179" s="30"/>
      <c r="E179" s="30"/>
      <c r="F179" s="30"/>
      <c r="G179" s="30"/>
      <c r="H179" s="30"/>
      <c r="I179" s="30"/>
      <c r="J179" s="30"/>
      <c r="K179" s="30"/>
      <c r="L179" s="30"/>
      <c r="M179" s="30"/>
    </row>
    <row r="180" spans="4:13" ht="12.75">
      <c r="D180" s="30"/>
      <c r="E180" s="30"/>
      <c r="F180" s="30"/>
      <c r="G180" s="30"/>
      <c r="H180" s="30"/>
      <c r="I180" s="30"/>
      <c r="J180" s="30"/>
      <c r="K180" s="30"/>
      <c r="L180" s="30"/>
      <c r="M180" s="30"/>
    </row>
    <row r="181" spans="4:13" ht="12.75">
      <c r="D181" s="30"/>
      <c r="E181" s="30"/>
      <c r="F181" s="30"/>
      <c r="G181" s="30"/>
      <c r="H181" s="30"/>
      <c r="I181" s="30"/>
      <c r="J181" s="30"/>
      <c r="K181" s="30"/>
      <c r="L181" s="30"/>
      <c r="M181" s="30"/>
    </row>
    <row r="182" spans="4:13" ht="12.75">
      <c r="D182" s="30"/>
      <c r="E182" s="30"/>
      <c r="F182" s="30"/>
      <c r="G182" s="30"/>
      <c r="H182" s="30"/>
      <c r="I182" s="30"/>
      <c r="J182" s="30"/>
      <c r="K182" s="30"/>
      <c r="L182" s="30"/>
      <c r="M182" s="30"/>
    </row>
    <row r="183" spans="4:13" ht="12.75">
      <c r="D183" s="30"/>
      <c r="E183" s="30"/>
      <c r="F183" s="30"/>
      <c r="G183" s="30"/>
      <c r="H183" s="30"/>
      <c r="I183" s="30"/>
      <c r="J183" s="30"/>
      <c r="K183" s="30"/>
      <c r="L183" s="30"/>
      <c r="M183" s="30"/>
    </row>
    <row r="184" spans="4:13" ht="12.75">
      <c r="D184" s="30"/>
      <c r="E184" s="30"/>
      <c r="F184" s="30"/>
      <c r="G184" s="30"/>
      <c r="H184" s="30"/>
      <c r="I184" s="30"/>
      <c r="J184" s="30"/>
      <c r="K184" s="30"/>
      <c r="L184" s="30"/>
      <c r="M184" s="30"/>
    </row>
    <row r="185" spans="4:13" ht="12.75">
      <c r="D185" s="30"/>
      <c r="E185" s="30"/>
      <c r="F185" s="30"/>
      <c r="G185" s="30"/>
      <c r="H185" s="30"/>
      <c r="I185" s="30"/>
      <c r="J185" s="30"/>
      <c r="K185" s="30"/>
      <c r="L185" s="30"/>
      <c r="M185" s="30"/>
    </row>
    <row r="186" spans="4:13" ht="12.75">
      <c r="D186" s="30"/>
      <c r="E186" s="30"/>
      <c r="F186" s="30"/>
      <c r="G186" s="30"/>
      <c r="H186" s="30"/>
      <c r="I186" s="30"/>
      <c r="J186" s="30"/>
      <c r="K186" s="30"/>
      <c r="L186" s="30"/>
      <c r="M186" s="30"/>
    </row>
    <row r="187" spans="4:13" ht="12.75">
      <c r="D187" s="30"/>
      <c r="E187" s="30"/>
      <c r="F187" s="30"/>
      <c r="G187" s="30"/>
      <c r="H187" s="30"/>
      <c r="I187" s="30"/>
      <c r="J187" s="30"/>
      <c r="K187" s="30"/>
      <c r="L187" s="30"/>
      <c r="M187" s="30"/>
    </row>
    <row r="188" spans="4:13" ht="12.75">
      <c r="D188" s="30"/>
      <c r="E188" s="30"/>
      <c r="F188" s="30"/>
      <c r="G188" s="30"/>
      <c r="H188" s="30"/>
      <c r="I188" s="30"/>
      <c r="J188" s="30"/>
      <c r="K188" s="30"/>
      <c r="L188" s="30"/>
      <c r="M188" s="30"/>
    </row>
    <row r="189" spans="4:13" ht="12.75">
      <c r="D189" s="30"/>
      <c r="E189" s="30"/>
      <c r="F189" s="30"/>
      <c r="G189" s="30"/>
      <c r="H189" s="30"/>
      <c r="I189" s="30"/>
      <c r="J189" s="30"/>
      <c r="K189" s="30"/>
      <c r="L189" s="30"/>
      <c r="M189" s="30"/>
    </row>
    <row r="190" spans="4:13" ht="12.75">
      <c r="D190" s="30"/>
      <c r="E190" s="30"/>
      <c r="F190" s="30"/>
      <c r="G190" s="30"/>
      <c r="H190" s="30"/>
      <c r="I190" s="30"/>
      <c r="J190" s="30"/>
      <c r="K190" s="30"/>
      <c r="L190" s="30"/>
      <c r="M190" s="30"/>
    </row>
    <row r="191" spans="4:13" ht="12.75">
      <c r="D191" s="30"/>
      <c r="E191" s="30"/>
      <c r="F191" s="30"/>
      <c r="G191" s="30"/>
      <c r="H191" s="30"/>
      <c r="I191" s="30"/>
      <c r="J191" s="30"/>
      <c r="K191" s="30"/>
      <c r="L191" s="30"/>
      <c r="M191" s="30"/>
    </row>
    <row r="192" spans="4:13" ht="12.75">
      <c r="D192" s="30"/>
      <c r="E192" s="30"/>
      <c r="F192" s="30"/>
      <c r="G192" s="30"/>
      <c r="H192" s="30"/>
      <c r="I192" s="30"/>
      <c r="J192" s="30"/>
      <c r="K192" s="30"/>
      <c r="L192" s="30"/>
      <c r="M192" s="30"/>
    </row>
    <row r="193" spans="4:13" ht="12.75">
      <c r="D193" s="30"/>
      <c r="E193" s="30"/>
      <c r="F193" s="30"/>
      <c r="G193" s="30"/>
      <c r="H193" s="30"/>
      <c r="I193" s="30"/>
      <c r="J193" s="30"/>
      <c r="K193" s="30"/>
      <c r="L193" s="30"/>
      <c r="M193" s="30"/>
    </row>
    <row r="194" spans="4:13" ht="12.75">
      <c r="D194" s="30"/>
      <c r="E194" s="30"/>
      <c r="F194" s="30"/>
      <c r="G194" s="30"/>
      <c r="H194" s="30"/>
      <c r="I194" s="30"/>
      <c r="J194" s="30"/>
      <c r="K194" s="30"/>
      <c r="L194" s="30"/>
      <c r="M194" s="30"/>
    </row>
    <row r="195" spans="4:13" ht="12.75">
      <c r="D195" s="30"/>
      <c r="E195" s="30"/>
      <c r="F195" s="30"/>
      <c r="G195" s="30"/>
      <c r="H195" s="30"/>
      <c r="I195" s="30"/>
      <c r="J195" s="30"/>
      <c r="K195" s="30"/>
      <c r="L195" s="30"/>
      <c r="M195" s="30"/>
    </row>
    <row r="196" spans="4:13" ht="12.75">
      <c r="D196" s="30"/>
      <c r="E196" s="30"/>
      <c r="F196" s="30"/>
      <c r="G196" s="30"/>
      <c r="H196" s="30"/>
      <c r="I196" s="30"/>
      <c r="J196" s="30"/>
      <c r="K196" s="30"/>
      <c r="L196" s="30"/>
      <c r="M196" s="30"/>
    </row>
    <row r="197" spans="4:13" ht="12.75">
      <c r="D197" s="30"/>
      <c r="E197" s="30"/>
      <c r="F197" s="30"/>
      <c r="G197" s="30"/>
      <c r="H197" s="30"/>
      <c r="I197" s="30"/>
      <c r="J197" s="30"/>
      <c r="K197" s="30"/>
      <c r="L197" s="30"/>
      <c r="M197" s="30"/>
    </row>
    <row r="198" spans="4:13" ht="12.75">
      <c r="D198" s="30"/>
      <c r="E198" s="30"/>
      <c r="F198" s="30"/>
      <c r="G198" s="30"/>
      <c r="H198" s="30"/>
      <c r="I198" s="30"/>
      <c r="J198" s="30"/>
      <c r="K198" s="30"/>
      <c r="L198" s="30"/>
      <c r="M198" s="30"/>
    </row>
    <row r="199" spans="4:13" ht="12.75">
      <c r="D199" s="30"/>
      <c r="E199" s="30"/>
      <c r="F199" s="30"/>
      <c r="G199" s="30"/>
      <c r="H199" s="30"/>
      <c r="I199" s="30"/>
      <c r="J199" s="30"/>
      <c r="K199" s="30"/>
      <c r="L199" s="30"/>
      <c r="M199" s="30"/>
    </row>
    <row r="200" spans="4:13" ht="12.75">
      <c r="D200" s="30"/>
      <c r="E200" s="30"/>
      <c r="F200" s="30"/>
      <c r="G200" s="30"/>
      <c r="H200" s="30"/>
      <c r="I200" s="30"/>
      <c r="J200" s="30"/>
      <c r="K200" s="30"/>
      <c r="L200" s="30"/>
      <c r="M200" s="30"/>
    </row>
    <row r="201" spans="4:13" ht="12.75">
      <c r="D201" s="30"/>
      <c r="E201" s="30"/>
      <c r="F201" s="30"/>
      <c r="G201" s="30"/>
      <c r="H201" s="30"/>
      <c r="I201" s="30"/>
      <c r="J201" s="30"/>
      <c r="K201" s="30"/>
      <c r="L201" s="30"/>
      <c r="M201" s="30"/>
    </row>
    <row r="202" spans="4:13" ht="12.75">
      <c r="D202" s="30"/>
      <c r="E202" s="30"/>
      <c r="F202" s="30"/>
      <c r="G202" s="30"/>
      <c r="H202" s="30"/>
      <c r="I202" s="30"/>
      <c r="J202" s="30"/>
      <c r="K202" s="30"/>
      <c r="L202" s="30"/>
      <c r="M202" s="30"/>
    </row>
    <row r="203" spans="4:13" ht="12.75">
      <c r="D203" s="30"/>
      <c r="E203" s="30"/>
      <c r="F203" s="30"/>
      <c r="G203" s="30"/>
      <c r="H203" s="30"/>
      <c r="I203" s="30"/>
      <c r="J203" s="30"/>
      <c r="K203" s="30"/>
      <c r="L203" s="30"/>
      <c r="M203" s="30"/>
    </row>
    <row r="204" spans="4:13" ht="12.75">
      <c r="D204" s="30"/>
      <c r="E204" s="30"/>
      <c r="F204" s="30"/>
      <c r="G204" s="30"/>
      <c r="H204" s="30"/>
      <c r="I204" s="30"/>
      <c r="J204" s="30"/>
      <c r="K204" s="30"/>
      <c r="L204" s="30"/>
      <c r="M204" s="30"/>
    </row>
    <row r="205" spans="4:13" ht="12.75">
      <c r="D205" s="30"/>
      <c r="E205" s="30"/>
      <c r="F205" s="30"/>
      <c r="G205" s="30"/>
      <c r="H205" s="30"/>
      <c r="I205" s="30"/>
      <c r="J205" s="30"/>
      <c r="K205" s="30"/>
      <c r="L205" s="30"/>
      <c r="M205" s="30"/>
    </row>
    <row r="206" spans="4:13" ht="12.75">
      <c r="D206" s="30"/>
      <c r="E206" s="30"/>
      <c r="F206" s="30"/>
      <c r="G206" s="30"/>
      <c r="H206" s="30"/>
      <c r="I206" s="30"/>
      <c r="J206" s="30"/>
      <c r="K206" s="30"/>
      <c r="L206" s="30"/>
      <c r="M206" s="30"/>
    </row>
    <row r="207" spans="4:13" ht="12.75">
      <c r="D207" s="30"/>
      <c r="E207" s="30"/>
      <c r="F207" s="30"/>
      <c r="G207" s="30"/>
      <c r="H207" s="30"/>
      <c r="I207" s="30"/>
      <c r="J207" s="30"/>
      <c r="K207" s="30"/>
      <c r="L207" s="30"/>
      <c r="M207" s="30"/>
    </row>
    <row r="208" spans="4:13" ht="12.75">
      <c r="D208" s="30"/>
      <c r="E208" s="30"/>
      <c r="F208" s="30"/>
      <c r="G208" s="30"/>
      <c r="H208" s="30"/>
      <c r="I208" s="30"/>
      <c r="J208" s="30"/>
      <c r="K208" s="30"/>
      <c r="L208" s="30"/>
      <c r="M208" s="30"/>
    </row>
    <row r="209" spans="4:13" ht="12.75">
      <c r="D209" s="30"/>
      <c r="E209" s="30"/>
      <c r="F209" s="30"/>
      <c r="G209" s="30"/>
      <c r="H209" s="30"/>
      <c r="I209" s="30"/>
      <c r="J209" s="30"/>
      <c r="K209" s="30"/>
      <c r="L209" s="30"/>
      <c r="M209" s="30"/>
    </row>
    <row r="210" spans="12:13" ht="12.75">
      <c r="L210" s="30"/>
      <c r="M210" s="30"/>
    </row>
    <row r="211" spans="12:13" ht="12.75">
      <c r="L211" s="30"/>
      <c r="M211" s="30"/>
    </row>
    <row r="212" spans="12:13" ht="12.75">
      <c r="L212" s="30"/>
      <c r="M212" s="30"/>
    </row>
    <row r="213" spans="12:13" ht="12.75">
      <c r="L213" s="30"/>
      <c r="M213" s="30"/>
    </row>
    <row r="214" spans="12:13" ht="12.75">
      <c r="L214" s="30"/>
      <c r="M214" s="30"/>
    </row>
    <row r="215" spans="12:13" ht="12.75">
      <c r="L215" s="30"/>
      <c r="M215" s="30"/>
    </row>
    <row r="216" spans="12:13" ht="12.75">
      <c r="L216" s="30"/>
      <c r="M216" s="30"/>
    </row>
    <row r="217" spans="12:13" ht="12.75">
      <c r="L217" s="30"/>
      <c r="M217" s="30"/>
    </row>
    <row r="218" spans="12:13" ht="12.75">
      <c r="L218" s="30"/>
      <c r="M218" s="30"/>
    </row>
    <row r="219" spans="12:13" ht="12.75">
      <c r="L219" s="30"/>
      <c r="M219" s="30"/>
    </row>
    <row r="220" spans="12:13" ht="12.75">
      <c r="L220" s="30"/>
      <c r="M220" s="30"/>
    </row>
    <row r="221" spans="12:13" ht="12.75">
      <c r="L221" s="30"/>
      <c r="M221" s="30"/>
    </row>
    <row r="222" spans="12:13" ht="12.75">
      <c r="L222" s="30"/>
      <c r="M222" s="30"/>
    </row>
    <row r="223" spans="12:13" ht="12.75">
      <c r="L223" s="30"/>
      <c r="M223" s="30"/>
    </row>
    <row r="224" spans="12:13" ht="12.75">
      <c r="L224" s="30"/>
      <c r="M224" s="30"/>
    </row>
    <row r="225" spans="12:13" ht="12.75">
      <c r="L225" s="30"/>
      <c r="M225" s="30"/>
    </row>
    <row r="226" ht="12.75">
      <c r="M226" s="30"/>
    </row>
    <row r="227" ht="12.75">
      <c r="M227" s="30"/>
    </row>
    <row r="228" ht="12.75">
      <c r="M228" s="30"/>
    </row>
    <row r="229" ht="12.75">
      <c r="M229" s="30"/>
    </row>
    <row r="230" ht="12.75">
      <c r="M230" s="30"/>
    </row>
    <row r="231" ht="12.75">
      <c r="M231" s="30"/>
    </row>
    <row r="232" ht="12.75">
      <c r="M232" s="30"/>
    </row>
    <row r="233" ht="12.75">
      <c r="M233" s="30"/>
    </row>
    <row r="234" ht="12.75">
      <c r="M234" s="30"/>
    </row>
    <row r="235" ht="12.75">
      <c r="M235" s="30"/>
    </row>
    <row r="236" ht="12.75">
      <c r="M236" s="30"/>
    </row>
    <row r="237" ht="12.75">
      <c r="M237" s="30"/>
    </row>
    <row r="238" ht="12.75">
      <c r="M238" s="30"/>
    </row>
    <row r="239" ht="12.75">
      <c r="M239" s="30"/>
    </row>
    <row r="240" ht="12.75">
      <c r="M240" s="30"/>
    </row>
  </sheetData>
  <sheetProtection sheet="1" objects="1" scenarios="1" selectLockedCells="1"/>
  <mergeCells count="25">
    <mergeCell ref="B2:J2"/>
    <mergeCell ref="B30:J30"/>
    <mergeCell ref="B12:C12"/>
    <mergeCell ref="B19:C19"/>
    <mergeCell ref="G19:H19"/>
    <mergeCell ref="B29:J29"/>
    <mergeCell ref="F25:I25"/>
    <mergeCell ref="G26:I26"/>
    <mergeCell ref="G18:H18"/>
    <mergeCell ref="B13:E13"/>
    <mergeCell ref="B28:J28"/>
    <mergeCell ref="B24:D24"/>
    <mergeCell ref="B25:D25"/>
    <mergeCell ref="B26:D26"/>
    <mergeCell ref="B18:C18"/>
    <mergeCell ref="B20:C21"/>
    <mergeCell ref="D20:E21"/>
    <mergeCell ref="G20:H21"/>
    <mergeCell ref="E4:J4"/>
    <mergeCell ref="B4:D4"/>
    <mergeCell ref="G6:J6"/>
    <mergeCell ref="G13:J13"/>
    <mergeCell ref="B6:E6"/>
    <mergeCell ref="I20:J21"/>
    <mergeCell ref="G12:H12"/>
  </mergeCells>
  <conditionalFormatting sqref="J19">
    <cfRule type="cellIs" priority="1" dxfId="6" operator="greaterThan" stopIfTrue="1">
      <formula>365</formula>
    </cfRule>
  </conditionalFormatting>
  <conditionalFormatting sqref="D20">
    <cfRule type="cellIs" priority="2" dxfId="0" operator="equal" stopIfTrue="1">
      <formula>"No"</formula>
    </cfRule>
  </conditionalFormatting>
  <conditionalFormatting sqref="I20:J21">
    <cfRule type="cellIs" priority="3" dxfId="0" operator="lessThanOrEqual" stopIfTrue="1">
      <formula>0</formula>
    </cfRule>
    <cfRule type="cellIs" priority="4" dxfId="0" operator="equal" stopIfTrue="1">
      <formula>"Not Elgibile - 12 Months Used"</formula>
    </cfRule>
    <cfRule type="cellIs" priority="5" dxfId="0" operator="equal" stopIfTrue="1">
      <formula>"Not Eligible - CPT Exceeds 365 Days"</formula>
    </cfRule>
  </conditionalFormatting>
  <printOptions horizontalCentered="1"/>
  <pageMargins left="0.41" right="0.4" top="1" bottom="1" header="0.5" footer="0.5"/>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S261"/>
  <sheetViews>
    <sheetView showGridLines="0" showRowColHeaders="0" zoomScalePageLayoutView="0" workbookViewId="0" topLeftCell="A1">
      <selection activeCell="E4" sqref="E4:J4"/>
    </sheetView>
  </sheetViews>
  <sheetFormatPr defaultColWidth="9.140625" defaultRowHeight="12.75"/>
  <cols>
    <col min="1" max="1" width="11.7109375" style="8" customWidth="1"/>
    <col min="2" max="3" width="13.7109375" style="8" customWidth="1"/>
    <col min="4" max="4" width="12.7109375" style="8" customWidth="1"/>
    <col min="5" max="5" width="14.421875" style="8" customWidth="1"/>
    <col min="6" max="6" width="6.140625" style="8" customWidth="1"/>
    <col min="7" max="10" width="12.7109375" style="8" customWidth="1"/>
    <col min="11" max="11" width="5.7109375" style="8" customWidth="1"/>
    <col min="12" max="12" width="14.7109375" style="8" customWidth="1"/>
    <col min="13" max="14" width="9.140625" style="8" customWidth="1"/>
    <col min="15" max="15" width="13.421875" style="8" customWidth="1"/>
    <col min="16" max="16" width="11.28125" style="8" bestFit="1" customWidth="1"/>
    <col min="17" max="17" width="12.421875" style="8" bestFit="1" customWidth="1"/>
    <col min="18" max="16384" width="9.140625" style="8" customWidth="1"/>
  </cols>
  <sheetData>
    <row r="1" spans="1:10" ht="27.75" customHeight="1" thickBot="1">
      <c r="A1" s="55"/>
      <c r="B1" s="55"/>
      <c r="C1" s="55"/>
      <c r="D1" s="55"/>
      <c r="E1" s="55"/>
      <c r="F1" s="55"/>
      <c r="G1" s="55"/>
      <c r="H1" s="55"/>
      <c r="I1" s="55"/>
      <c r="J1" s="55"/>
    </row>
    <row r="2" spans="1:11" ht="27" customHeight="1" thickBot="1">
      <c r="A2" s="55"/>
      <c r="B2" s="326" t="s">
        <v>125</v>
      </c>
      <c r="C2" s="326"/>
      <c r="D2" s="326"/>
      <c r="E2" s="326"/>
      <c r="F2" s="326"/>
      <c r="G2" s="326"/>
      <c r="H2" s="326"/>
      <c r="I2" s="326"/>
      <c r="J2" s="326"/>
      <c r="K2" s="32"/>
    </row>
    <row r="3" spans="1:10" ht="7.5" customHeight="1">
      <c r="A3" s="55"/>
      <c r="B3" s="55"/>
      <c r="C3" s="55"/>
      <c r="D3" s="55"/>
      <c r="E3" s="55"/>
      <c r="F3" s="55"/>
      <c r="G3" s="55"/>
      <c r="H3" s="55"/>
      <c r="I3" s="55"/>
      <c r="J3" s="55"/>
    </row>
    <row r="4" spans="1:10" ht="23.25" customHeight="1">
      <c r="A4" s="55"/>
      <c r="B4" s="301" t="s">
        <v>194</v>
      </c>
      <c r="C4" s="301"/>
      <c r="D4" s="301"/>
      <c r="E4" s="300"/>
      <c r="F4" s="300"/>
      <c r="G4" s="300"/>
      <c r="H4" s="300"/>
      <c r="I4" s="300"/>
      <c r="J4" s="300"/>
    </row>
    <row r="5" spans="1:10" ht="7.5" customHeight="1">
      <c r="A5" s="55"/>
      <c r="B5" s="55"/>
      <c r="C5" s="55"/>
      <c r="D5" s="55"/>
      <c r="E5" s="55"/>
      <c r="F5" s="55"/>
      <c r="G5" s="55"/>
      <c r="H5" s="55"/>
      <c r="I5" s="55"/>
      <c r="J5" s="55"/>
    </row>
    <row r="6" spans="1:10" ht="18" customHeight="1">
      <c r="A6" s="55"/>
      <c r="B6" s="302" t="s">
        <v>84</v>
      </c>
      <c r="C6" s="302"/>
      <c r="D6" s="302"/>
      <c r="E6" s="302"/>
      <c r="F6" s="55"/>
      <c r="G6" s="302" t="s">
        <v>82</v>
      </c>
      <c r="H6" s="302"/>
      <c r="I6" s="302"/>
      <c r="J6" s="302"/>
    </row>
    <row r="7" spans="1:15" ht="39" customHeight="1">
      <c r="A7" s="55"/>
      <c r="B7" s="56" t="s">
        <v>77</v>
      </c>
      <c r="C7" s="57" t="s">
        <v>78</v>
      </c>
      <c r="D7" s="58" t="s">
        <v>79</v>
      </c>
      <c r="E7" s="59" t="s">
        <v>80</v>
      </c>
      <c r="F7" s="60"/>
      <c r="G7" s="56" t="s">
        <v>116</v>
      </c>
      <c r="H7" s="57" t="s">
        <v>117</v>
      </c>
      <c r="I7" s="58" t="s">
        <v>79</v>
      </c>
      <c r="J7" s="59" t="s">
        <v>91</v>
      </c>
      <c r="K7" s="9"/>
      <c r="L7" s="10"/>
      <c r="M7" s="11"/>
      <c r="N7" s="12"/>
      <c r="O7" s="12"/>
    </row>
    <row r="8" spans="1:16" ht="13.5" customHeight="1">
      <c r="A8" s="55"/>
      <c r="B8" s="44"/>
      <c r="C8" s="45"/>
      <c r="D8" s="61">
        <f aca="true" t="shared" si="0" ref="D8:D27">IF(B8&gt;0,DATEDIF(B8,C8+1,"d"),0)</f>
        <v>0</v>
      </c>
      <c r="E8" s="61">
        <f aca="true" t="shared" si="1" ref="E8:E27">IF(D8&gt;0,0,"")</f>
      </c>
      <c r="F8" s="62"/>
      <c r="G8" s="44"/>
      <c r="H8" s="45"/>
      <c r="I8" s="61">
        <f aca="true" t="shared" si="2" ref="I8:I27">IF(G8&gt;0,DATEDIF(G8,H8+1,"d"),0)</f>
        <v>0</v>
      </c>
      <c r="J8" s="61">
        <f aca="true" t="shared" si="3" ref="J8:J27">IF(I8&gt;0,ROUND(I8/2,0),"")</f>
      </c>
      <c r="K8" s="13"/>
      <c r="L8" s="12"/>
      <c r="N8" s="12"/>
      <c r="O8" s="14"/>
      <c r="P8" s="15"/>
    </row>
    <row r="9" spans="1:13" ht="13.5" customHeight="1">
      <c r="A9" s="55"/>
      <c r="B9" s="44"/>
      <c r="C9" s="45"/>
      <c r="D9" s="61">
        <f t="shared" si="0"/>
        <v>0</v>
      </c>
      <c r="E9" s="61">
        <f t="shared" si="1"/>
      </c>
      <c r="F9" s="62"/>
      <c r="G9" s="44"/>
      <c r="H9" s="45"/>
      <c r="I9" s="61">
        <f t="shared" si="2"/>
        <v>0</v>
      </c>
      <c r="J9" s="61">
        <f t="shared" si="3"/>
      </c>
      <c r="K9" s="13"/>
      <c r="L9" s="25"/>
      <c r="M9" s="27"/>
    </row>
    <row r="10" spans="1:13" ht="13.5" customHeight="1">
      <c r="A10" s="55"/>
      <c r="B10" s="44"/>
      <c r="C10" s="45"/>
      <c r="D10" s="61">
        <f t="shared" si="0"/>
        <v>0</v>
      </c>
      <c r="E10" s="61">
        <f t="shared" si="1"/>
      </c>
      <c r="F10" s="62"/>
      <c r="G10" s="44"/>
      <c r="H10" s="45"/>
      <c r="I10" s="61">
        <f t="shared" si="2"/>
        <v>0</v>
      </c>
      <c r="J10" s="61">
        <f t="shared" si="3"/>
      </c>
      <c r="K10" s="13"/>
      <c r="L10" s="28"/>
      <c r="M10" s="27"/>
    </row>
    <row r="11" spans="1:13" ht="13.5" customHeight="1">
      <c r="A11" s="55"/>
      <c r="B11" s="44"/>
      <c r="C11" s="45"/>
      <c r="D11" s="61">
        <f t="shared" si="0"/>
        <v>0</v>
      </c>
      <c r="E11" s="61">
        <f t="shared" si="1"/>
      </c>
      <c r="F11" s="62"/>
      <c r="G11" s="44"/>
      <c r="H11" s="45"/>
      <c r="I11" s="61">
        <f t="shared" si="2"/>
        <v>0</v>
      </c>
      <c r="J11" s="61">
        <f t="shared" si="3"/>
      </c>
      <c r="K11" s="13"/>
      <c r="L11" s="29"/>
      <c r="M11" s="27"/>
    </row>
    <row r="12" spans="1:13" ht="13.5" customHeight="1">
      <c r="A12" s="55"/>
      <c r="B12" s="44"/>
      <c r="C12" s="45"/>
      <c r="D12" s="61">
        <f t="shared" si="0"/>
        <v>0</v>
      </c>
      <c r="E12" s="61">
        <f t="shared" si="1"/>
      </c>
      <c r="F12" s="62"/>
      <c r="G12" s="44"/>
      <c r="H12" s="45"/>
      <c r="I12" s="61">
        <f t="shared" si="2"/>
        <v>0</v>
      </c>
      <c r="J12" s="61">
        <f t="shared" si="3"/>
      </c>
      <c r="K12" s="13"/>
      <c r="L12" s="29"/>
      <c r="M12" s="27"/>
    </row>
    <row r="13" spans="1:13" ht="13.5" customHeight="1">
      <c r="A13" s="55"/>
      <c r="B13" s="44"/>
      <c r="C13" s="45"/>
      <c r="D13" s="61">
        <f t="shared" si="0"/>
        <v>0</v>
      </c>
      <c r="E13" s="61">
        <f t="shared" si="1"/>
      </c>
      <c r="F13" s="62"/>
      <c r="G13" s="44"/>
      <c r="H13" s="45"/>
      <c r="I13" s="61">
        <f t="shared" si="2"/>
        <v>0</v>
      </c>
      <c r="J13" s="61">
        <f t="shared" si="3"/>
      </c>
      <c r="K13" s="13"/>
      <c r="L13" s="29"/>
      <c r="M13" s="27"/>
    </row>
    <row r="14" spans="1:13" ht="13.5" customHeight="1">
      <c r="A14" s="55"/>
      <c r="B14" s="44"/>
      <c r="C14" s="45"/>
      <c r="D14" s="61">
        <f t="shared" si="0"/>
        <v>0</v>
      </c>
      <c r="E14" s="61">
        <f t="shared" si="1"/>
      </c>
      <c r="F14" s="62"/>
      <c r="G14" s="44"/>
      <c r="H14" s="45"/>
      <c r="I14" s="61">
        <f t="shared" si="2"/>
        <v>0</v>
      </c>
      <c r="J14" s="61">
        <f t="shared" si="3"/>
      </c>
      <c r="K14" s="13"/>
      <c r="L14" s="29"/>
      <c r="M14" s="27"/>
    </row>
    <row r="15" spans="1:13" ht="13.5" customHeight="1">
      <c r="A15" s="55"/>
      <c r="B15" s="44"/>
      <c r="C15" s="45"/>
      <c r="D15" s="61">
        <f t="shared" si="0"/>
        <v>0</v>
      </c>
      <c r="E15" s="61">
        <f t="shared" si="1"/>
      </c>
      <c r="F15" s="62"/>
      <c r="G15" s="44"/>
      <c r="H15" s="45"/>
      <c r="I15" s="61">
        <f t="shared" si="2"/>
        <v>0</v>
      </c>
      <c r="J15" s="61">
        <f t="shared" si="3"/>
      </c>
      <c r="K15" s="13"/>
      <c r="L15" s="29"/>
      <c r="M15" s="27"/>
    </row>
    <row r="16" spans="1:13" ht="13.5" customHeight="1">
      <c r="A16" s="55"/>
      <c r="B16" s="44"/>
      <c r="C16" s="45"/>
      <c r="D16" s="61">
        <f t="shared" si="0"/>
        <v>0</v>
      </c>
      <c r="E16" s="61">
        <f t="shared" si="1"/>
      </c>
      <c r="F16" s="62"/>
      <c r="G16" s="44"/>
      <c r="H16" s="45"/>
      <c r="I16" s="61">
        <f t="shared" si="2"/>
        <v>0</v>
      </c>
      <c r="J16" s="61">
        <f t="shared" si="3"/>
      </c>
      <c r="K16" s="13"/>
      <c r="L16" s="29"/>
      <c r="M16" s="27"/>
    </row>
    <row r="17" spans="1:13" ht="13.5" customHeight="1">
      <c r="A17" s="55"/>
      <c r="B17" s="44"/>
      <c r="C17" s="45"/>
      <c r="D17" s="61">
        <f t="shared" si="0"/>
        <v>0</v>
      </c>
      <c r="E17" s="61">
        <f t="shared" si="1"/>
      </c>
      <c r="F17" s="62"/>
      <c r="G17" s="44"/>
      <c r="H17" s="45"/>
      <c r="I17" s="61">
        <f t="shared" si="2"/>
        <v>0</v>
      </c>
      <c r="J17" s="61">
        <f t="shared" si="3"/>
      </c>
      <c r="K17" s="13"/>
      <c r="L17" s="29"/>
      <c r="M17" s="27"/>
    </row>
    <row r="18" spans="1:13" ht="13.5" customHeight="1">
      <c r="A18" s="55"/>
      <c r="B18" s="44"/>
      <c r="C18" s="45"/>
      <c r="D18" s="61">
        <f t="shared" si="0"/>
        <v>0</v>
      </c>
      <c r="E18" s="61">
        <f t="shared" si="1"/>
      </c>
      <c r="F18" s="62"/>
      <c r="G18" s="44"/>
      <c r="H18" s="45"/>
      <c r="I18" s="61">
        <f t="shared" si="2"/>
        <v>0</v>
      </c>
      <c r="J18" s="61">
        <f t="shared" si="3"/>
      </c>
      <c r="K18" s="13"/>
      <c r="L18" s="29"/>
      <c r="M18" s="27"/>
    </row>
    <row r="19" spans="1:13" ht="13.5" customHeight="1">
      <c r="A19" s="55"/>
      <c r="B19" s="44"/>
      <c r="C19" s="45"/>
      <c r="D19" s="61">
        <f t="shared" si="0"/>
        <v>0</v>
      </c>
      <c r="E19" s="61">
        <f t="shared" si="1"/>
      </c>
      <c r="F19" s="62"/>
      <c r="G19" s="44"/>
      <c r="H19" s="45"/>
      <c r="I19" s="61">
        <f t="shared" si="2"/>
        <v>0</v>
      </c>
      <c r="J19" s="61">
        <f t="shared" si="3"/>
      </c>
      <c r="K19" s="13"/>
      <c r="L19" s="29"/>
      <c r="M19" s="27"/>
    </row>
    <row r="20" spans="1:13" ht="13.5" customHeight="1">
      <c r="A20" s="55"/>
      <c r="B20" s="44"/>
      <c r="C20" s="45"/>
      <c r="D20" s="61">
        <f t="shared" si="0"/>
        <v>0</v>
      </c>
      <c r="E20" s="61">
        <f t="shared" si="1"/>
      </c>
      <c r="F20" s="62"/>
      <c r="G20" s="44"/>
      <c r="H20" s="45"/>
      <c r="I20" s="61">
        <f t="shared" si="2"/>
        <v>0</v>
      </c>
      <c r="J20" s="61">
        <f t="shared" si="3"/>
      </c>
      <c r="K20" s="13"/>
      <c r="L20" s="29"/>
      <c r="M20" s="27"/>
    </row>
    <row r="21" spans="1:13" ht="13.5" customHeight="1">
      <c r="A21" s="55"/>
      <c r="B21" s="44"/>
      <c r="C21" s="45"/>
      <c r="D21" s="61">
        <f t="shared" si="0"/>
        <v>0</v>
      </c>
      <c r="E21" s="61">
        <f t="shared" si="1"/>
      </c>
      <c r="F21" s="62"/>
      <c r="G21" s="44"/>
      <c r="H21" s="45"/>
      <c r="I21" s="61">
        <f t="shared" si="2"/>
        <v>0</v>
      </c>
      <c r="J21" s="61">
        <f t="shared" si="3"/>
      </c>
      <c r="K21" s="13"/>
      <c r="L21" s="29"/>
      <c r="M21" s="27"/>
    </row>
    <row r="22" spans="1:13" ht="13.5" customHeight="1">
      <c r="A22" s="55"/>
      <c r="B22" s="44"/>
      <c r="C22" s="45"/>
      <c r="D22" s="61">
        <f t="shared" si="0"/>
        <v>0</v>
      </c>
      <c r="E22" s="61">
        <f t="shared" si="1"/>
      </c>
      <c r="F22" s="62"/>
      <c r="G22" s="44"/>
      <c r="H22" s="45"/>
      <c r="I22" s="61">
        <f t="shared" si="2"/>
        <v>0</v>
      </c>
      <c r="J22" s="61">
        <f t="shared" si="3"/>
      </c>
      <c r="K22" s="13"/>
      <c r="L22" s="29"/>
      <c r="M22" s="27"/>
    </row>
    <row r="23" spans="1:13" ht="13.5" customHeight="1">
      <c r="A23" s="55"/>
      <c r="B23" s="44"/>
      <c r="C23" s="45"/>
      <c r="D23" s="61">
        <f t="shared" si="0"/>
        <v>0</v>
      </c>
      <c r="E23" s="61">
        <f t="shared" si="1"/>
      </c>
      <c r="F23" s="62"/>
      <c r="G23" s="44"/>
      <c r="H23" s="45"/>
      <c r="I23" s="61">
        <f t="shared" si="2"/>
        <v>0</v>
      </c>
      <c r="J23" s="61">
        <f t="shared" si="3"/>
      </c>
      <c r="K23" s="13"/>
      <c r="L23" s="29"/>
      <c r="M23" s="27"/>
    </row>
    <row r="24" spans="1:13" ht="13.5" customHeight="1">
      <c r="A24" s="55"/>
      <c r="B24" s="44"/>
      <c r="C24" s="45"/>
      <c r="D24" s="61">
        <f t="shared" si="0"/>
        <v>0</v>
      </c>
      <c r="E24" s="61">
        <f t="shared" si="1"/>
      </c>
      <c r="F24" s="62"/>
      <c r="G24" s="44"/>
      <c r="H24" s="45"/>
      <c r="I24" s="61">
        <f t="shared" si="2"/>
        <v>0</v>
      </c>
      <c r="J24" s="61">
        <f t="shared" si="3"/>
      </c>
      <c r="K24" s="13"/>
      <c r="L24" s="29"/>
      <c r="M24" s="27"/>
    </row>
    <row r="25" spans="1:13" ht="13.5" customHeight="1">
      <c r="A25" s="55"/>
      <c r="B25" s="44"/>
      <c r="C25" s="45"/>
      <c r="D25" s="61">
        <f t="shared" si="0"/>
        <v>0</v>
      </c>
      <c r="E25" s="61">
        <f t="shared" si="1"/>
      </c>
      <c r="F25" s="62"/>
      <c r="G25" s="44"/>
      <c r="H25" s="45"/>
      <c r="I25" s="61">
        <f t="shared" si="2"/>
        <v>0</v>
      </c>
      <c r="J25" s="61">
        <f t="shared" si="3"/>
      </c>
      <c r="K25" s="13"/>
      <c r="L25" s="29"/>
      <c r="M25" s="27"/>
    </row>
    <row r="26" spans="1:13" ht="13.5" customHeight="1">
      <c r="A26" s="55"/>
      <c r="B26" s="44"/>
      <c r="C26" s="45"/>
      <c r="D26" s="61">
        <f t="shared" si="0"/>
        <v>0</v>
      </c>
      <c r="E26" s="61">
        <f t="shared" si="1"/>
      </c>
      <c r="F26" s="63"/>
      <c r="G26" s="44"/>
      <c r="H26" s="45"/>
      <c r="I26" s="61">
        <f t="shared" si="2"/>
        <v>0</v>
      </c>
      <c r="J26" s="61">
        <f t="shared" si="3"/>
      </c>
      <c r="K26" s="9"/>
      <c r="L26" s="29"/>
      <c r="M26" s="27"/>
    </row>
    <row r="27" spans="1:15" ht="13.5" customHeight="1">
      <c r="A27" s="55"/>
      <c r="B27" s="44"/>
      <c r="C27" s="45"/>
      <c r="D27" s="61">
        <f t="shared" si="0"/>
        <v>0</v>
      </c>
      <c r="E27" s="61">
        <f t="shared" si="1"/>
      </c>
      <c r="F27" s="62"/>
      <c r="G27" s="44"/>
      <c r="H27" s="45"/>
      <c r="I27" s="61">
        <f t="shared" si="2"/>
        <v>0</v>
      </c>
      <c r="J27" s="61">
        <f t="shared" si="3"/>
      </c>
      <c r="K27" s="13"/>
      <c r="L27" s="12"/>
      <c r="M27" s="12"/>
      <c r="N27" s="12"/>
      <c r="O27" s="12"/>
    </row>
    <row r="28" spans="1:15" ht="17.25" customHeight="1">
      <c r="A28" s="55"/>
      <c r="B28" s="307" t="s">
        <v>88</v>
      </c>
      <c r="C28" s="308"/>
      <c r="D28" s="64">
        <f>SUM(D8:D27)</f>
        <v>0</v>
      </c>
      <c r="E28" s="65">
        <f>SUM(E8:E27)</f>
        <v>0</v>
      </c>
      <c r="F28" s="62"/>
      <c r="G28" s="307" t="s">
        <v>88</v>
      </c>
      <c r="H28" s="308"/>
      <c r="I28" s="64">
        <f>SUM(I8:I27)</f>
        <v>0</v>
      </c>
      <c r="J28" s="65">
        <f>SUM(J8:J27)</f>
        <v>0</v>
      </c>
      <c r="K28" s="13"/>
      <c r="L28" s="12"/>
      <c r="M28" s="12"/>
      <c r="N28" s="12"/>
      <c r="O28" s="12"/>
    </row>
    <row r="29" spans="1:15" ht="18.75" customHeight="1">
      <c r="A29" s="55"/>
      <c r="B29" s="302" t="s">
        <v>81</v>
      </c>
      <c r="C29" s="302"/>
      <c r="D29" s="302"/>
      <c r="E29" s="302"/>
      <c r="F29" s="66"/>
      <c r="G29" s="302" t="s">
        <v>83</v>
      </c>
      <c r="H29" s="302"/>
      <c r="I29" s="302"/>
      <c r="J29" s="302"/>
      <c r="K29" s="13"/>
      <c r="L29" s="12"/>
      <c r="M29" s="12"/>
      <c r="N29" s="12"/>
      <c r="O29" s="12"/>
    </row>
    <row r="30" spans="1:15" ht="13.5" customHeight="1">
      <c r="A30" s="55"/>
      <c r="B30" s="53"/>
      <c r="C30" s="54"/>
      <c r="D30" s="67">
        <f aca="true" t="shared" si="4" ref="D30:D37">IF(B30&gt;0,DATEDIF(B30,C30+1,"d"),0)</f>
        <v>0</v>
      </c>
      <c r="E30" s="61">
        <f aca="true" t="shared" si="5" ref="E30:E37">IF(D30&gt;0,D30,"")</f>
      </c>
      <c r="F30" s="66"/>
      <c r="G30" s="53"/>
      <c r="H30" s="54"/>
      <c r="I30" s="67">
        <f aca="true" t="shared" si="6" ref="I30:I37">IF(G30&gt;0,DATEDIF(G30,H30+1,"d"),0)</f>
        <v>0</v>
      </c>
      <c r="J30" s="67">
        <f aca="true" t="shared" si="7" ref="J30:J37">IF(I30&gt;0,I30,"")</f>
      </c>
      <c r="K30" s="13"/>
      <c r="L30" s="12"/>
      <c r="M30" s="12"/>
      <c r="N30" s="12"/>
      <c r="O30" s="12"/>
    </row>
    <row r="31" spans="1:15" ht="13.5" customHeight="1">
      <c r="A31" s="55"/>
      <c r="B31" s="44"/>
      <c r="C31" s="45"/>
      <c r="D31" s="61">
        <f t="shared" si="4"/>
        <v>0</v>
      </c>
      <c r="E31" s="61">
        <f t="shared" si="5"/>
      </c>
      <c r="F31" s="66"/>
      <c r="G31" s="44"/>
      <c r="H31" s="45"/>
      <c r="I31" s="61">
        <f t="shared" si="6"/>
        <v>0</v>
      </c>
      <c r="J31" s="67">
        <f t="shared" si="7"/>
      </c>
      <c r="K31" s="13"/>
      <c r="L31" s="12"/>
      <c r="M31" s="12"/>
      <c r="N31" s="12"/>
      <c r="O31" s="12"/>
    </row>
    <row r="32" spans="1:15" ht="13.5" customHeight="1">
      <c r="A32" s="55"/>
      <c r="B32" s="44"/>
      <c r="C32" s="45"/>
      <c r="D32" s="67">
        <f t="shared" si="4"/>
        <v>0</v>
      </c>
      <c r="E32" s="61">
        <f t="shared" si="5"/>
      </c>
      <c r="F32" s="66"/>
      <c r="G32" s="44"/>
      <c r="H32" s="45"/>
      <c r="I32" s="61">
        <f t="shared" si="6"/>
        <v>0</v>
      </c>
      <c r="J32" s="67">
        <f t="shared" si="7"/>
      </c>
      <c r="K32" s="13"/>
      <c r="L32" s="12"/>
      <c r="M32" s="12"/>
      <c r="N32" s="12"/>
      <c r="O32" s="12"/>
    </row>
    <row r="33" spans="1:15" ht="13.5" customHeight="1">
      <c r="A33" s="55"/>
      <c r="B33" s="44"/>
      <c r="C33" s="45"/>
      <c r="D33" s="67">
        <f t="shared" si="4"/>
        <v>0</v>
      </c>
      <c r="E33" s="61">
        <f t="shared" si="5"/>
      </c>
      <c r="F33" s="66"/>
      <c r="G33" s="44"/>
      <c r="H33" s="45"/>
      <c r="I33" s="61">
        <f t="shared" si="6"/>
        <v>0</v>
      </c>
      <c r="J33" s="67">
        <f t="shared" si="7"/>
      </c>
      <c r="K33" s="13"/>
      <c r="L33" s="12"/>
      <c r="M33" s="12"/>
      <c r="N33" s="12"/>
      <c r="O33" s="12"/>
    </row>
    <row r="34" spans="1:15" ht="13.5" customHeight="1">
      <c r="A34" s="55"/>
      <c r="B34" s="44"/>
      <c r="C34" s="45"/>
      <c r="D34" s="67">
        <f t="shared" si="4"/>
        <v>0</v>
      </c>
      <c r="E34" s="61">
        <f t="shared" si="5"/>
      </c>
      <c r="F34" s="66"/>
      <c r="G34" s="44"/>
      <c r="H34" s="45"/>
      <c r="I34" s="61">
        <f t="shared" si="6"/>
        <v>0</v>
      </c>
      <c r="J34" s="67">
        <f t="shared" si="7"/>
      </c>
      <c r="K34" s="13"/>
      <c r="L34" s="12"/>
      <c r="M34" s="12"/>
      <c r="N34" s="12"/>
      <c r="O34" s="12"/>
    </row>
    <row r="35" spans="1:15" ht="13.5" customHeight="1">
      <c r="A35" s="55"/>
      <c r="B35" s="44"/>
      <c r="C35" s="45"/>
      <c r="D35" s="61">
        <f t="shared" si="4"/>
        <v>0</v>
      </c>
      <c r="E35" s="61">
        <f t="shared" si="5"/>
      </c>
      <c r="F35" s="66"/>
      <c r="G35" s="44"/>
      <c r="H35" s="45"/>
      <c r="I35" s="61">
        <f t="shared" si="6"/>
        <v>0</v>
      </c>
      <c r="J35" s="67">
        <f t="shared" si="7"/>
      </c>
      <c r="K35" s="13"/>
      <c r="L35" s="12"/>
      <c r="M35" s="12"/>
      <c r="N35" s="12"/>
      <c r="O35" s="12"/>
    </row>
    <row r="36" spans="1:15" ht="13.5" customHeight="1">
      <c r="A36" s="55"/>
      <c r="B36" s="44"/>
      <c r="C36" s="45"/>
      <c r="D36" s="61">
        <f t="shared" si="4"/>
        <v>0</v>
      </c>
      <c r="E36" s="61">
        <f t="shared" si="5"/>
      </c>
      <c r="F36" s="66"/>
      <c r="G36" s="44"/>
      <c r="H36" s="45"/>
      <c r="I36" s="61">
        <f t="shared" si="6"/>
        <v>0</v>
      </c>
      <c r="J36" s="67">
        <f t="shared" si="7"/>
      </c>
      <c r="K36" s="13"/>
      <c r="L36" s="12"/>
      <c r="M36" s="12"/>
      <c r="N36" s="12"/>
      <c r="O36" s="12"/>
    </row>
    <row r="37" spans="1:15" ht="13.5" customHeight="1">
      <c r="A37" s="55"/>
      <c r="B37" s="46"/>
      <c r="C37" s="47"/>
      <c r="D37" s="61">
        <f t="shared" si="4"/>
        <v>0</v>
      </c>
      <c r="E37" s="61">
        <f t="shared" si="5"/>
      </c>
      <c r="F37" s="66"/>
      <c r="G37" s="46"/>
      <c r="H37" s="47"/>
      <c r="I37" s="61">
        <f t="shared" si="6"/>
        <v>0</v>
      </c>
      <c r="J37" s="67">
        <f t="shared" si="7"/>
      </c>
      <c r="K37" s="13"/>
      <c r="L37" s="12"/>
      <c r="M37" s="12"/>
      <c r="N37" s="12"/>
      <c r="O37" s="12"/>
    </row>
    <row r="38" spans="1:15" ht="18.75" customHeight="1">
      <c r="A38" s="55"/>
      <c r="B38" s="312" t="s">
        <v>87</v>
      </c>
      <c r="C38" s="313"/>
      <c r="D38" s="68">
        <f>SUM(D30:D37)</f>
        <v>0</v>
      </c>
      <c r="E38" s="64">
        <f>SUM(E30:E37)</f>
        <v>0</v>
      </c>
      <c r="F38" s="55"/>
      <c r="G38" s="312" t="s">
        <v>87</v>
      </c>
      <c r="H38" s="313"/>
      <c r="I38" s="69">
        <f>SUM(I30:I37)</f>
        <v>0</v>
      </c>
      <c r="J38" s="70">
        <f>SUM(J30:J37)</f>
        <v>0</v>
      </c>
      <c r="L38" s="26"/>
      <c r="M38" s="16"/>
      <c r="N38" s="16"/>
      <c r="O38" s="12"/>
    </row>
    <row r="39" spans="1:15" ht="30.75" customHeight="1">
      <c r="A39" s="55"/>
      <c r="B39" s="328" t="s">
        <v>95</v>
      </c>
      <c r="C39" s="329"/>
      <c r="D39" s="71"/>
      <c r="E39" s="72">
        <f>E38</f>
        <v>0</v>
      </c>
      <c r="F39" s="55"/>
      <c r="G39" s="328" t="s">
        <v>94</v>
      </c>
      <c r="H39" s="329"/>
      <c r="I39" s="73"/>
      <c r="J39" s="74">
        <f>SUM(J28+J38)</f>
        <v>0</v>
      </c>
      <c r="L39" s="26"/>
      <c r="M39" s="16"/>
      <c r="N39" s="16"/>
      <c r="O39" s="12"/>
    </row>
    <row r="40" spans="1:15" ht="13.5" customHeight="1">
      <c r="A40" s="55"/>
      <c r="B40" s="334" t="s">
        <v>90</v>
      </c>
      <c r="C40" s="335"/>
      <c r="D40" s="318" t="str">
        <f>IF(E39&gt;364,"YES","NO")</f>
        <v>NO</v>
      </c>
      <c r="E40" s="319"/>
      <c r="F40" s="55"/>
      <c r="G40" s="322" t="s">
        <v>89</v>
      </c>
      <c r="H40" s="323"/>
      <c r="I40" s="303">
        <f>IF(J39&gt;=365,"Not Elgibile - 12 Months Used",IF(D40="YES","Not Eligible - CPT Exceeds 365 Days",SUM(365-J39)))</f>
        <v>365</v>
      </c>
      <c r="J40" s="304"/>
      <c r="L40" s="26"/>
      <c r="M40" s="16"/>
      <c r="N40" s="16"/>
      <c r="O40" s="12"/>
    </row>
    <row r="41" spans="1:15" ht="22.5" customHeight="1">
      <c r="A41" s="55"/>
      <c r="B41" s="336"/>
      <c r="C41" s="337"/>
      <c r="D41" s="320"/>
      <c r="E41" s="321"/>
      <c r="F41" s="55"/>
      <c r="G41" s="324"/>
      <c r="H41" s="325"/>
      <c r="I41" s="305"/>
      <c r="J41" s="306"/>
      <c r="L41" s="26"/>
      <c r="M41" s="16"/>
      <c r="N41" s="16"/>
      <c r="O41" s="12"/>
    </row>
    <row r="42" spans="1:15" ht="12.75" customHeight="1">
      <c r="A42" s="55"/>
      <c r="B42" s="75"/>
      <c r="C42" s="75"/>
      <c r="D42" s="76"/>
      <c r="E42" s="77"/>
      <c r="F42" s="77"/>
      <c r="G42" s="75"/>
      <c r="H42" s="75"/>
      <c r="I42" s="76"/>
      <c r="J42" s="77"/>
      <c r="K42" s="18"/>
      <c r="L42" s="16"/>
      <c r="M42" s="16"/>
      <c r="N42" s="16"/>
      <c r="O42" s="12"/>
    </row>
    <row r="43" spans="1:15" ht="12.75" customHeight="1">
      <c r="A43" s="55"/>
      <c r="B43" s="78"/>
      <c r="C43" s="78"/>
      <c r="D43" s="79"/>
      <c r="E43" s="80"/>
      <c r="F43" s="80"/>
      <c r="G43" s="78"/>
      <c r="H43" s="78"/>
      <c r="I43" s="79"/>
      <c r="J43" s="80"/>
      <c r="K43" s="18"/>
      <c r="L43" s="16"/>
      <c r="M43" s="16"/>
      <c r="N43" s="16"/>
      <c r="O43" s="12"/>
    </row>
    <row r="44" spans="2:15" ht="24.75" customHeight="1" thickBot="1">
      <c r="B44" s="310" t="s">
        <v>165</v>
      </c>
      <c r="C44" s="310"/>
      <c r="D44" s="310"/>
      <c r="E44" s="82">
        <v>365</v>
      </c>
      <c r="F44" s="55"/>
      <c r="G44" s="55"/>
      <c r="H44" s="55"/>
      <c r="I44" s="55"/>
      <c r="J44" s="55"/>
      <c r="K44" s="18"/>
      <c r="L44" s="16"/>
      <c r="M44" s="16"/>
      <c r="N44" s="16"/>
      <c r="O44" s="12"/>
    </row>
    <row r="45" spans="2:15" ht="24.75" customHeight="1">
      <c r="B45" s="311" t="s">
        <v>85</v>
      </c>
      <c r="C45" s="311"/>
      <c r="D45" s="311"/>
      <c r="E45" s="83">
        <f>J39</f>
        <v>0</v>
      </c>
      <c r="F45" s="330" t="s">
        <v>93</v>
      </c>
      <c r="G45" s="330"/>
      <c r="H45" s="330"/>
      <c r="I45" s="331"/>
      <c r="J45" s="86"/>
      <c r="K45" s="18"/>
      <c r="L45" s="16"/>
      <c r="M45" s="16"/>
      <c r="N45" s="16"/>
      <c r="O45" s="12"/>
    </row>
    <row r="46" spans="2:11" ht="24.75" customHeight="1" thickBot="1">
      <c r="B46" s="310" t="s">
        <v>166</v>
      </c>
      <c r="C46" s="310"/>
      <c r="D46" s="310"/>
      <c r="E46" s="84">
        <f>IF(I40="Not Elgibile - 12 Months Used",0,IF(I40="Not Eligible - CPT Exceeds 365 Days",0,I40))</f>
        <v>365</v>
      </c>
      <c r="F46" s="310" t="s">
        <v>86</v>
      </c>
      <c r="G46" s="310"/>
      <c r="H46" s="310"/>
      <c r="I46" s="332"/>
      <c r="J46" s="85">
        <f>IF(ISBLANK(J45),"",J45+E46)</f>
      </c>
      <c r="K46" s="22"/>
    </row>
    <row r="47" spans="1:10" ht="9.75" customHeight="1">
      <c r="A47" s="55"/>
      <c r="B47" s="103"/>
      <c r="C47" s="103"/>
      <c r="D47" s="103"/>
      <c r="E47" s="103"/>
      <c r="F47" s="104"/>
      <c r="G47" s="103"/>
      <c r="H47" s="105"/>
      <c r="I47" s="105"/>
      <c r="J47" s="103"/>
    </row>
    <row r="48" spans="1:15" ht="51" customHeight="1">
      <c r="A48" s="55"/>
      <c r="B48" s="309" t="s">
        <v>112</v>
      </c>
      <c r="C48" s="309"/>
      <c r="D48" s="309"/>
      <c r="E48" s="309"/>
      <c r="F48" s="309"/>
      <c r="G48" s="309"/>
      <c r="H48" s="309"/>
      <c r="I48" s="309"/>
      <c r="J48" s="309"/>
      <c r="K48" s="52"/>
      <c r="L48" s="12"/>
      <c r="M48" s="12"/>
      <c r="N48" s="12"/>
      <c r="O48" s="12"/>
    </row>
    <row r="49" spans="1:15" ht="12" customHeight="1">
      <c r="A49" s="55"/>
      <c r="B49" s="309" t="s">
        <v>96</v>
      </c>
      <c r="C49" s="309"/>
      <c r="D49" s="309"/>
      <c r="E49" s="309"/>
      <c r="F49" s="309"/>
      <c r="G49" s="309"/>
      <c r="H49" s="309"/>
      <c r="I49" s="309"/>
      <c r="J49" s="309"/>
      <c r="K49" s="52"/>
      <c r="L49" s="12"/>
      <c r="M49" s="12"/>
      <c r="N49" s="12"/>
      <c r="O49" s="12"/>
    </row>
    <row r="50" spans="1:15" ht="37.5" customHeight="1">
      <c r="A50" s="55"/>
      <c r="B50" s="309" t="s">
        <v>167</v>
      </c>
      <c r="C50" s="333"/>
      <c r="D50" s="333"/>
      <c r="E50" s="333"/>
      <c r="F50" s="333"/>
      <c r="G50" s="333"/>
      <c r="H50" s="333"/>
      <c r="I50" s="333"/>
      <c r="J50" s="333"/>
      <c r="K50" s="52"/>
      <c r="L50" s="12"/>
      <c r="M50" s="12"/>
      <c r="N50" s="12"/>
      <c r="O50" s="12"/>
    </row>
    <row r="51" spans="1:10" ht="12.75">
      <c r="A51" s="55"/>
      <c r="B51" s="327" t="s">
        <v>27</v>
      </c>
      <c r="C51" s="327"/>
      <c r="D51" s="327"/>
      <c r="E51" s="327"/>
      <c r="F51" s="327"/>
      <c r="G51" s="327"/>
      <c r="H51" s="327"/>
      <c r="I51" s="327"/>
      <c r="J51" s="327"/>
    </row>
    <row r="55" spans="4:15" ht="12.75">
      <c r="D55" s="13"/>
      <c r="E55" s="13"/>
      <c r="F55" s="13"/>
      <c r="G55" s="13"/>
      <c r="H55" s="13"/>
      <c r="I55" s="13"/>
      <c r="J55" s="13"/>
      <c r="K55" s="13"/>
      <c r="L55" s="13"/>
      <c r="M55" s="13"/>
      <c r="N55" s="12"/>
      <c r="O55" s="12"/>
    </row>
    <row r="56" spans="4:19" ht="12.75">
      <c r="D56" s="30"/>
      <c r="E56" s="30"/>
      <c r="F56" s="30"/>
      <c r="G56" s="30"/>
      <c r="H56" s="30"/>
      <c r="I56" s="30"/>
      <c r="J56" s="30"/>
      <c r="K56" s="30"/>
      <c r="L56" s="30"/>
      <c r="M56" s="30"/>
      <c r="S56" s="31"/>
    </row>
    <row r="57" spans="4:13" ht="12.75">
      <c r="D57" s="30"/>
      <c r="E57" s="30"/>
      <c r="F57" s="30"/>
      <c r="G57" s="30"/>
      <c r="H57" s="30"/>
      <c r="I57" s="30"/>
      <c r="J57" s="30"/>
      <c r="K57" s="30"/>
      <c r="L57" s="30"/>
      <c r="M57" s="30"/>
    </row>
    <row r="58" spans="4:13" ht="12.75">
      <c r="D58" s="30"/>
      <c r="E58" s="30"/>
      <c r="F58" s="30"/>
      <c r="G58" s="30"/>
      <c r="H58" s="30"/>
      <c r="I58" s="30"/>
      <c r="J58" s="30"/>
      <c r="K58" s="30"/>
      <c r="L58" s="30"/>
      <c r="M58" s="30"/>
    </row>
    <row r="59" spans="4:13" ht="12.75">
      <c r="D59" s="30"/>
      <c r="E59" s="30"/>
      <c r="F59" s="30"/>
      <c r="G59" s="30"/>
      <c r="H59" s="30"/>
      <c r="I59" s="30"/>
      <c r="J59" s="30"/>
      <c r="K59" s="30"/>
      <c r="L59" s="30"/>
      <c r="M59" s="30"/>
    </row>
    <row r="60" spans="4:13" ht="12.75">
      <c r="D60" s="30"/>
      <c r="E60" s="30"/>
      <c r="F60" s="30"/>
      <c r="G60" s="30"/>
      <c r="H60" s="30"/>
      <c r="I60" s="30"/>
      <c r="J60" s="30"/>
      <c r="K60" s="30"/>
      <c r="L60" s="30"/>
      <c r="M60" s="30"/>
    </row>
    <row r="61" spans="4:13" ht="12.75">
      <c r="D61" s="30"/>
      <c r="E61" s="30"/>
      <c r="F61" s="30"/>
      <c r="G61" s="30"/>
      <c r="H61" s="30"/>
      <c r="I61" s="30"/>
      <c r="J61" s="30"/>
      <c r="K61" s="30"/>
      <c r="L61" s="30"/>
      <c r="M61" s="30"/>
    </row>
    <row r="62" spans="4:13" ht="12.75">
      <c r="D62" s="30"/>
      <c r="E62" s="30"/>
      <c r="F62" s="30"/>
      <c r="G62" s="30"/>
      <c r="H62" s="30"/>
      <c r="I62" s="30"/>
      <c r="J62" s="30"/>
      <c r="K62" s="30"/>
      <c r="L62" s="30"/>
      <c r="M62" s="30"/>
    </row>
    <row r="63" spans="4:13" ht="12.75">
      <c r="D63" s="30"/>
      <c r="E63" s="30"/>
      <c r="F63" s="30"/>
      <c r="G63" s="30"/>
      <c r="H63" s="30"/>
      <c r="I63" s="30"/>
      <c r="J63" s="30"/>
      <c r="K63" s="30"/>
      <c r="L63" s="30"/>
      <c r="M63" s="30"/>
    </row>
    <row r="64" spans="4:13" ht="12.75">
      <c r="D64" s="30"/>
      <c r="E64" s="30"/>
      <c r="F64" s="30"/>
      <c r="G64" s="30"/>
      <c r="H64" s="30"/>
      <c r="I64" s="30"/>
      <c r="J64" s="30"/>
      <c r="K64" s="30"/>
      <c r="L64" s="30"/>
      <c r="M64" s="30"/>
    </row>
    <row r="65" spans="4:13" ht="12.75">
      <c r="D65" s="30"/>
      <c r="E65" s="30"/>
      <c r="F65" s="30"/>
      <c r="G65" s="30"/>
      <c r="H65" s="30"/>
      <c r="I65" s="30"/>
      <c r="J65" s="30"/>
      <c r="K65" s="30"/>
      <c r="L65" s="30"/>
      <c r="M65" s="30"/>
    </row>
    <row r="66" spans="4:13" ht="12.75">
      <c r="D66" s="30"/>
      <c r="E66" s="30"/>
      <c r="F66" s="30"/>
      <c r="G66" s="30"/>
      <c r="H66" s="30"/>
      <c r="I66" s="30"/>
      <c r="J66" s="30"/>
      <c r="K66" s="30"/>
      <c r="L66" s="30"/>
      <c r="M66" s="30"/>
    </row>
    <row r="67" spans="4:13" ht="12.75">
      <c r="D67" s="30"/>
      <c r="E67" s="30"/>
      <c r="F67" s="30"/>
      <c r="G67" s="30"/>
      <c r="H67" s="30"/>
      <c r="I67" s="30"/>
      <c r="J67" s="30"/>
      <c r="K67" s="30"/>
      <c r="L67" s="30"/>
      <c r="M67" s="30"/>
    </row>
    <row r="68" spans="4:13" ht="12.75">
      <c r="D68" s="30"/>
      <c r="E68" s="30"/>
      <c r="F68" s="30"/>
      <c r="G68" s="30"/>
      <c r="H68" s="30"/>
      <c r="I68" s="30"/>
      <c r="J68" s="30"/>
      <c r="K68" s="30"/>
      <c r="L68" s="30"/>
      <c r="M68" s="30"/>
    </row>
    <row r="69" spans="4:13" ht="12.75">
      <c r="D69" s="30"/>
      <c r="E69" s="30"/>
      <c r="F69" s="30"/>
      <c r="G69" s="30"/>
      <c r="H69" s="30"/>
      <c r="I69" s="30"/>
      <c r="J69" s="30"/>
      <c r="K69" s="30"/>
      <c r="L69" s="30"/>
      <c r="M69" s="30"/>
    </row>
    <row r="70" spans="4:13" ht="12.75">
      <c r="D70" s="30"/>
      <c r="E70" s="30"/>
      <c r="F70" s="30"/>
      <c r="G70" s="30"/>
      <c r="H70" s="30"/>
      <c r="I70" s="30"/>
      <c r="J70" s="30"/>
      <c r="K70" s="30"/>
      <c r="L70" s="30"/>
      <c r="M70" s="30"/>
    </row>
    <row r="71" spans="4:13" ht="12.75">
      <c r="D71" s="30"/>
      <c r="E71" s="30"/>
      <c r="F71" s="30"/>
      <c r="G71" s="30"/>
      <c r="H71" s="30"/>
      <c r="I71" s="30"/>
      <c r="J71" s="30"/>
      <c r="K71" s="30"/>
      <c r="L71" s="30"/>
      <c r="M71" s="30"/>
    </row>
    <row r="72" spans="4:13" ht="12.75">
      <c r="D72" s="30"/>
      <c r="E72" s="30"/>
      <c r="F72" s="30"/>
      <c r="G72" s="30"/>
      <c r="H72" s="30"/>
      <c r="I72" s="30"/>
      <c r="J72" s="30"/>
      <c r="K72" s="30"/>
      <c r="L72" s="30"/>
      <c r="M72" s="30"/>
    </row>
    <row r="73" spans="4:13" ht="12.75">
      <c r="D73" s="30"/>
      <c r="E73" s="30"/>
      <c r="F73" s="30"/>
      <c r="G73" s="30"/>
      <c r="H73" s="30"/>
      <c r="I73" s="30"/>
      <c r="J73" s="30"/>
      <c r="K73" s="30"/>
      <c r="L73" s="30"/>
      <c r="M73" s="30"/>
    </row>
    <row r="74" spans="4:13" ht="12.75">
      <c r="D74" s="30"/>
      <c r="E74" s="30"/>
      <c r="F74" s="30"/>
      <c r="G74" s="30"/>
      <c r="H74" s="30"/>
      <c r="I74" s="30"/>
      <c r="J74" s="30"/>
      <c r="K74" s="30"/>
      <c r="L74" s="30"/>
      <c r="M74" s="30"/>
    </row>
    <row r="75" spans="4:13" ht="12.75">
      <c r="D75" s="30"/>
      <c r="E75" s="30"/>
      <c r="F75" s="30"/>
      <c r="G75" s="30"/>
      <c r="H75" s="30"/>
      <c r="I75" s="30"/>
      <c r="J75" s="30"/>
      <c r="K75" s="30"/>
      <c r="L75" s="30"/>
      <c r="M75" s="30"/>
    </row>
    <row r="76" spans="4:13" ht="12.75">
      <c r="D76" s="30"/>
      <c r="E76" s="30"/>
      <c r="F76" s="30"/>
      <c r="G76" s="30"/>
      <c r="H76" s="30"/>
      <c r="I76" s="30"/>
      <c r="J76" s="30"/>
      <c r="K76" s="30"/>
      <c r="L76" s="30"/>
      <c r="M76" s="30"/>
    </row>
    <row r="77" spans="4:13" ht="12.75">
      <c r="D77" s="30"/>
      <c r="E77" s="30"/>
      <c r="F77" s="30"/>
      <c r="G77" s="30"/>
      <c r="H77" s="30"/>
      <c r="I77" s="30"/>
      <c r="J77" s="30"/>
      <c r="K77" s="30"/>
      <c r="L77" s="30"/>
      <c r="M77" s="30"/>
    </row>
    <row r="78" spans="4:13" ht="12.75">
      <c r="D78" s="30"/>
      <c r="E78" s="30"/>
      <c r="F78" s="30"/>
      <c r="G78" s="30"/>
      <c r="H78" s="30"/>
      <c r="I78" s="30"/>
      <c r="J78" s="30"/>
      <c r="K78" s="30"/>
      <c r="L78" s="30"/>
      <c r="M78" s="30"/>
    </row>
    <row r="79" spans="4:13" ht="12.75">
      <c r="D79" s="30"/>
      <c r="E79" s="30"/>
      <c r="F79" s="30"/>
      <c r="G79" s="30"/>
      <c r="H79" s="30"/>
      <c r="I79" s="30"/>
      <c r="J79" s="30"/>
      <c r="K79" s="30"/>
      <c r="L79" s="30"/>
      <c r="M79" s="30"/>
    </row>
    <row r="80" spans="4:13" ht="12.75">
      <c r="D80" s="30"/>
      <c r="E80" s="30"/>
      <c r="F80" s="30"/>
      <c r="G80" s="30"/>
      <c r="H80" s="30"/>
      <c r="I80" s="30"/>
      <c r="J80" s="30"/>
      <c r="K80" s="30"/>
      <c r="L80" s="30"/>
      <c r="M80" s="30"/>
    </row>
    <row r="81" spans="4:13" ht="12.75">
      <c r="D81" s="30"/>
      <c r="E81" s="30"/>
      <c r="F81" s="30"/>
      <c r="G81" s="30"/>
      <c r="H81" s="30"/>
      <c r="I81" s="30"/>
      <c r="J81" s="30"/>
      <c r="K81" s="30"/>
      <c r="L81" s="30"/>
      <c r="M81" s="30"/>
    </row>
    <row r="82" spans="4:13" ht="12.75">
      <c r="D82" s="30"/>
      <c r="E82" s="30"/>
      <c r="F82" s="30"/>
      <c r="G82" s="30"/>
      <c r="H82" s="30"/>
      <c r="I82" s="30"/>
      <c r="J82" s="30"/>
      <c r="K82" s="30"/>
      <c r="L82" s="30"/>
      <c r="M82" s="30"/>
    </row>
    <row r="83" spans="4:13" ht="12.75">
      <c r="D83" s="30"/>
      <c r="E83" s="30"/>
      <c r="F83" s="30"/>
      <c r="G83" s="30"/>
      <c r="H83" s="30"/>
      <c r="I83" s="30"/>
      <c r="J83" s="30"/>
      <c r="K83" s="30"/>
      <c r="L83" s="30"/>
      <c r="M83" s="30"/>
    </row>
    <row r="84" spans="4:13" ht="12.75">
      <c r="D84" s="30"/>
      <c r="E84" s="30"/>
      <c r="F84" s="30"/>
      <c r="G84" s="30"/>
      <c r="H84" s="30"/>
      <c r="I84" s="30"/>
      <c r="J84" s="30"/>
      <c r="K84" s="30"/>
      <c r="L84" s="30"/>
      <c r="M84" s="30"/>
    </row>
    <row r="85" spans="4:13" ht="12.75">
      <c r="D85" s="30"/>
      <c r="E85" s="30"/>
      <c r="F85" s="30"/>
      <c r="G85" s="30"/>
      <c r="H85" s="30"/>
      <c r="I85" s="30"/>
      <c r="J85" s="30"/>
      <c r="K85" s="30"/>
      <c r="L85" s="30"/>
      <c r="M85" s="30"/>
    </row>
    <row r="86" spans="4:13" ht="12.75">
      <c r="D86" s="30"/>
      <c r="E86" s="30"/>
      <c r="F86" s="30"/>
      <c r="G86" s="30"/>
      <c r="H86" s="30"/>
      <c r="I86" s="30"/>
      <c r="J86" s="30"/>
      <c r="K86" s="30"/>
      <c r="L86" s="30"/>
      <c r="M86" s="30"/>
    </row>
    <row r="87" spans="4:13" ht="12.75">
      <c r="D87" s="30"/>
      <c r="E87" s="30"/>
      <c r="F87" s="30"/>
      <c r="G87" s="30"/>
      <c r="H87" s="30"/>
      <c r="I87" s="30"/>
      <c r="J87" s="30"/>
      <c r="K87" s="30"/>
      <c r="L87" s="30"/>
      <c r="M87" s="30"/>
    </row>
    <row r="88" spans="4:13" ht="12.75">
      <c r="D88" s="30"/>
      <c r="E88" s="30"/>
      <c r="F88" s="30"/>
      <c r="G88" s="30"/>
      <c r="H88" s="30"/>
      <c r="I88" s="30"/>
      <c r="J88" s="30"/>
      <c r="K88" s="30"/>
      <c r="L88" s="30"/>
      <c r="M88" s="30"/>
    </row>
    <row r="89" spans="4:13" ht="12.75">
      <c r="D89" s="30"/>
      <c r="E89" s="30"/>
      <c r="F89" s="30"/>
      <c r="G89" s="30"/>
      <c r="H89" s="30"/>
      <c r="I89" s="30"/>
      <c r="J89" s="30"/>
      <c r="K89" s="30"/>
      <c r="L89" s="30"/>
      <c r="M89" s="30"/>
    </row>
    <row r="90" spans="4:13" ht="12.75">
      <c r="D90" s="30"/>
      <c r="E90" s="30"/>
      <c r="F90" s="30"/>
      <c r="G90" s="30"/>
      <c r="H90" s="30"/>
      <c r="I90" s="30"/>
      <c r="J90" s="30"/>
      <c r="K90" s="30"/>
      <c r="L90" s="30"/>
      <c r="M90" s="30"/>
    </row>
    <row r="91" spans="4:13" ht="12.75">
      <c r="D91" s="30"/>
      <c r="E91" s="30"/>
      <c r="F91" s="30"/>
      <c r="G91" s="30"/>
      <c r="H91" s="30"/>
      <c r="I91" s="30"/>
      <c r="J91" s="30"/>
      <c r="K91" s="30"/>
      <c r="L91" s="30"/>
      <c r="M91" s="30"/>
    </row>
    <row r="92" spans="4:13" ht="12.75">
      <c r="D92" s="30"/>
      <c r="E92" s="30"/>
      <c r="F92" s="30"/>
      <c r="G92" s="30"/>
      <c r="H92" s="30"/>
      <c r="I92" s="30"/>
      <c r="J92" s="30"/>
      <c r="K92" s="30"/>
      <c r="L92" s="30"/>
      <c r="M92" s="30"/>
    </row>
    <row r="93" spans="4:13" ht="12.75">
      <c r="D93" s="30"/>
      <c r="E93" s="30"/>
      <c r="F93" s="30"/>
      <c r="G93" s="30"/>
      <c r="H93" s="30"/>
      <c r="I93" s="30"/>
      <c r="J93" s="30"/>
      <c r="K93" s="30"/>
      <c r="L93" s="30"/>
      <c r="M93" s="30"/>
    </row>
    <row r="94" spans="4:13" ht="12.75">
      <c r="D94" s="30"/>
      <c r="E94" s="30"/>
      <c r="F94" s="30"/>
      <c r="G94" s="30"/>
      <c r="H94" s="30"/>
      <c r="I94" s="30"/>
      <c r="J94" s="30"/>
      <c r="K94" s="30"/>
      <c r="L94" s="30"/>
      <c r="M94" s="30"/>
    </row>
    <row r="95" spans="4:13" ht="12.75">
      <c r="D95" s="30"/>
      <c r="E95" s="30"/>
      <c r="F95" s="30"/>
      <c r="G95" s="30"/>
      <c r="H95" s="30"/>
      <c r="I95" s="30"/>
      <c r="J95" s="30"/>
      <c r="K95" s="30"/>
      <c r="L95" s="30"/>
      <c r="M95" s="30"/>
    </row>
    <row r="96" spans="4:13" ht="12.75">
      <c r="D96" s="30"/>
      <c r="E96" s="30"/>
      <c r="F96" s="30"/>
      <c r="G96" s="30"/>
      <c r="H96" s="30"/>
      <c r="I96" s="30"/>
      <c r="J96" s="30"/>
      <c r="K96" s="30"/>
      <c r="L96" s="30"/>
      <c r="M96" s="30"/>
    </row>
    <row r="97" spans="4:13" ht="12.75">
      <c r="D97" s="30"/>
      <c r="E97" s="30"/>
      <c r="F97" s="30"/>
      <c r="G97" s="30"/>
      <c r="H97" s="30"/>
      <c r="I97" s="30"/>
      <c r="J97" s="30"/>
      <c r="K97" s="30"/>
      <c r="L97" s="30"/>
      <c r="M97" s="30"/>
    </row>
    <row r="98" spans="4:13" ht="12.75">
      <c r="D98" s="30"/>
      <c r="E98" s="30"/>
      <c r="F98" s="30"/>
      <c r="G98" s="30"/>
      <c r="H98" s="30"/>
      <c r="I98" s="30"/>
      <c r="J98" s="30"/>
      <c r="K98" s="30"/>
      <c r="L98" s="30"/>
      <c r="M98" s="30"/>
    </row>
    <row r="99" spans="4:13" ht="12.75">
      <c r="D99" s="30"/>
      <c r="E99" s="30"/>
      <c r="F99" s="30"/>
      <c r="G99" s="30"/>
      <c r="H99" s="30"/>
      <c r="I99" s="30"/>
      <c r="J99" s="30"/>
      <c r="K99" s="30"/>
      <c r="L99" s="30"/>
      <c r="M99" s="30"/>
    </row>
    <row r="100" spans="4:13" ht="12.75">
      <c r="D100" s="30"/>
      <c r="E100" s="30"/>
      <c r="F100" s="30"/>
      <c r="G100" s="30"/>
      <c r="H100" s="30"/>
      <c r="I100" s="30"/>
      <c r="J100" s="30"/>
      <c r="K100" s="30"/>
      <c r="L100" s="30"/>
      <c r="M100" s="30"/>
    </row>
    <row r="101" spans="4:13" ht="12.75">
      <c r="D101" s="30"/>
      <c r="E101" s="30"/>
      <c r="F101" s="30"/>
      <c r="G101" s="30"/>
      <c r="H101" s="30"/>
      <c r="I101" s="30"/>
      <c r="J101" s="30"/>
      <c r="K101" s="30"/>
      <c r="L101" s="30"/>
      <c r="M101" s="30"/>
    </row>
    <row r="102" spans="4:13" ht="12.75">
      <c r="D102" s="30"/>
      <c r="E102" s="30"/>
      <c r="F102" s="30"/>
      <c r="G102" s="30"/>
      <c r="H102" s="30"/>
      <c r="I102" s="30"/>
      <c r="J102" s="30"/>
      <c r="K102" s="30"/>
      <c r="L102" s="30"/>
      <c r="M102" s="30"/>
    </row>
    <row r="103" spans="4:13" ht="12.75">
      <c r="D103" s="30"/>
      <c r="E103" s="30"/>
      <c r="F103" s="30"/>
      <c r="G103" s="30"/>
      <c r="H103" s="30"/>
      <c r="I103" s="30"/>
      <c r="J103" s="30"/>
      <c r="K103" s="30"/>
      <c r="L103" s="30"/>
      <c r="M103" s="30"/>
    </row>
    <row r="104" spans="4:13" ht="12.75">
      <c r="D104" s="30"/>
      <c r="E104" s="30"/>
      <c r="F104" s="30"/>
      <c r="G104" s="30"/>
      <c r="H104" s="30"/>
      <c r="I104" s="30"/>
      <c r="J104" s="30"/>
      <c r="K104" s="30"/>
      <c r="L104" s="30"/>
      <c r="M104" s="30"/>
    </row>
    <row r="105" spans="4:13" ht="12.75">
      <c r="D105" s="30"/>
      <c r="E105" s="30"/>
      <c r="F105" s="30"/>
      <c r="G105" s="30"/>
      <c r="H105" s="30"/>
      <c r="I105" s="30"/>
      <c r="J105" s="30"/>
      <c r="K105" s="30"/>
      <c r="L105" s="30"/>
      <c r="M105" s="30"/>
    </row>
    <row r="106" spans="4:13" ht="12.75">
      <c r="D106" s="30"/>
      <c r="E106" s="30"/>
      <c r="F106" s="30"/>
      <c r="G106" s="30"/>
      <c r="H106" s="30"/>
      <c r="I106" s="30"/>
      <c r="J106" s="30"/>
      <c r="K106" s="30"/>
      <c r="L106" s="30"/>
      <c r="M106" s="30"/>
    </row>
    <row r="107" spans="4:13" ht="12.75">
      <c r="D107" s="30"/>
      <c r="E107" s="30"/>
      <c r="F107" s="30"/>
      <c r="G107" s="30"/>
      <c r="H107" s="30"/>
      <c r="I107" s="30"/>
      <c r="J107" s="30"/>
      <c r="K107" s="30"/>
      <c r="L107" s="30"/>
      <c r="M107" s="30"/>
    </row>
    <row r="108" spans="4:13" ht="12.75">
      <c r="D108" s="30"/>
      <c r="E108" s="30"/>
      <c r="F108" s="30"/>
      <c r="G108" s="30"/>
      <c r="H108" s="30"/>
      <c r="I108" s="30"/>
      <c r="J108" s="30"/>
      <c r="K108" s="30"/>
      <c r="L108" s="30"/>
      <c r="M108" s="30"/>
    </row>
    <row r="109" spans="4:13" ht="12.75">
      <c r="D109" s="30"/>
      <c r="E109" s="30"/>
      <c r="F109" s="30"/>
      <c r="G109" s="30"/>
      <c r="H109" s="30"/>
      <c r="I109" s="30"/>
      <c r="J109" s="30"/>
      <c r="K109" s="30"/>
      <c r="L109" s="30"/>
      <c r="M109" s="30"/>
    </row>
    <row r="110" spans="4:13" ht="12.75">
      <c r="D110" s="30"/>
      <c r="E110" s="30"/>
      <c r="F110" s="30"/>
      <c r="G110" s="30"/>
      <c r="H110" s="30"/>
      <c r="I110" s="30"/>
      <c r="J110" s="30"/>
      <c r="K110" s="30"/>
      <c r="L110" s="30"/>
      <c r="M110" s="30"/>
    </row>
    <row r="111" spans="4:13" ht="12.75">
      <c r="D111" s="30"/>
      <c r="E111" s="30"/>
      <c r="F111" s="30"/>
      <c r="G111" s="30"/>
      <c r="H111" s="30"/>
      <c r="I111" s="30"/>
      <c r="J111" s="30"/>
      <c r="K111" s="30"/>
      <c r="L111" s="30"/>
      <c r="M111" s="30"/>
    </row>
    <row r="112" spans="4:13" ht="12.75">
      <c r="D112" s="30"/>
      <c r="E112" s="30"/>
      <c r="F112" s="30"/>
      <c r="G112" s="30"/>
      <c r="H112" s="30"/>
      <c r="I112" s="30"/>
      <c r="J112" s="30"/>
      <c r="K112" s="30"/>
      <c r="L112" s="30"/>
      <c r="M112" s="30"/>
    </row>
    <row r="113" spans="4:13" ht="12.75">
      <c r="D113" s="30"/>
      <c r="E113" s="30"/>
      <c r="F113" s="30"/>
      <c r="G113" s="30"/>
      <c r="H113" s="30"/>
      <c r="I113" s="30"/>
      <c r="J113" s="30"/>
      <c r="K113" s="30"/>
      <c r="L113" s="30"/>
      <c r="M113" s="30"/>
    </row>
    <row r="114" spans="4:13" ht="12.75">
      <c r="D114" s="30"/>
      <c r="E114" s="30"/>
      <c r="F114" s="30"/>
      <c r="G114" s="30"/>
      <c r="H114" s="30"/>
      <c r="I114" s="30"/>
      <c r="J114" s="30"/>
      <c r="K114" s="30"/>
      <c r="L114" s="30"/>
      <c r="M114" s="30"/>
    </row>
    <row r="115" spans="4:13" ht="12.75">
      <c r="D115" s="30"/>
      <c r="E115" s="30"/>
      <c r="F115" s="30"/>
      <c r="G115" s="30"/>
      <c r="H115" s="30"/>
      <c r="I115" s="30"/>
      <c r="J115" s="30"/>
      <c r="K115" s="30"/>
      <c r="L115" s="30"/>
      <c r="M115" s="30"/>
    </row>
    <row r="116" spans="4:13" ht="12.75">
      <c r="D116" s="30"/>
      <c r="E116" s="30"/>
      <c r="F116" s="30"/>
      <c r="G116" s="30"/>
      <c r="H116" s="30"/>
      <c r="I116" s="30"/>
      <c r="J116" s="30"/>
      <c r="K116" s="30"/>
      <c r="L116" s="30"/>
      <c r="M116" s="30"/>
    </row>
    <row r="117" spans="4:13" ht="12.75">
      <c r="D117" s="30"/>
      <c r="E117" s="30"/>
      <c r="F117" s="30"/>
      <c r="G117" s="30"/>
      <c r="H117" s="30"/>
      <c r="I117" s="30"/>
      <c r="J117" s="30"/>
      <c r="K117" s="30"/>
      <c r="L117" s="30"/>
      <c r="M117" s="30"/>
    </row>
    <row r="118" spans="4:13" ht="12.75">
      <c r="D118" s="30"/>
      <c r="E118" s="30"/>
      <c r="F118" s="30"/>
      <c r="G118" s="30"/>
      <c r="H118" s="30"/>
      <c r="I118" s="30"/>
      <c r="J118" s="30"/>
      <c r="K118" s="30"/>
      <c r="L118" s="30"/>
      <c r="M118" s="30"/>
    </row>
    <row r="119" spans="4:13" ht="12.75">
      <c r="D119" s="30"/>
      <c r="E119" s="30"/>
      <c r="F119" s="30"/>
      <c r="G119" s="30"/>
      <c r="H119" s="30"/>
      <c r="I119" s="30"/>
      <c r="J119" s="30"/>
      <c r="K119" s="30"/>
      <c r="L119" s="30"/>
      <c r="M119" s="30"/>
    </row>
    <row r="120" spans="4:13" ht="12.75">
      <c r="D120" s="30"/>
      <c r="E120" s="30"/>
      <c r="F120" s="30"/>
      <c r="G120" s="30"/>
      <c r="H120" s="30"/>
      <c r="I120" s="30"/>
      <c r="J120" s="30"/>
      <c r="K120" s="30"/>
      <c r="L120" s="30"/>
      <c r="M120" s="30"/>
    </row>
    <row r="121" spans="4:13" ht="12.75">
      <c r="D121" s="30"/>
      <c r="E121" s="30"/>
      <c r="F121" s="30"/>
      <c r="G121" s="30"/>
      <c r="H121" s="30"/>
      <c r="I121" s="30"/>
      <c r="J121" s="30"/>
      <c r="K121" s="30"/>
      <c r="L121" s="30"/>
      <c r="M121" s="30"/>
    </row>
    <row r="122" spans="4:13" ht="12.75">
      <c r="D122" s="30"/>
      <c r="E122" s="30"/>
      <c r="F122" s="30"/>
      <c r="G122" s="30"/>
      <c r="H122" s="30"/>
      <c r="I122" s="30"/>
      <c r="J122" s="30"/>
      <c r="K122" s="30"/>
      <c r="L122" s="30"/>
      <c r="M122" s="30"/>
    </row>
    <row r="123" spans="4:13" ht="12.75">
      <c r="D123" s="30"/>
      <c r="E123" s="30"/>
      <c r="F123" s="30"/>
      <c r="G123" s="30"/>
      <c r="H123" s="30"/>
      <c r="I123" s="30"/>
      <c r="J123" s="30"/>
      <c r="K123" s="30"/>
      <c r="L123" s="30"/>
      <c r="M123" s="30"/>
    </row>
    <row r="124" spans="4:13" ht="12.75">
      <c r="D124" s="30"/>
      <c r="E124" s="30"/>
      <c r="F124" s="30"/>
      <c r="G124" s="30"/>
      <c r="H124" s="30"/>
      <c r="I124" s="30"/>
      <c r="J124" s="30"/>
      <c r="K124" s="30"/>
      <c r="L124" s="30"/>
      <c r="M124" s="30"/>
    </row>
    <row r="125" spans="4:13" ht="12.75">
      <c r="D125" s="30"/>
      <c r="E125" s="30"/>
      <c r="F125" s="30"/>
      <c r="G125" s="30"/>
      <c r="H125" s="30"/>
      <c r="I125" s="30"/>
      <c r="J125" s="30"/>
      <c r="K125" s="30"/>
      <c r="L125" s="30"/>
      <c r="M125" s="30"/>
    </row>
    <row r="126" spans="4:13" ht="12.75">
      <c r="D126" s="30"/>
      <c r="E126" s="30"/>
      <c r="F126" s="30"/>
      <c r="G126" s="30"/>
      <c r="H126" s="30"/>
      <c r="I126" s="30"/>
      <c r="J126" s="30"/>
      <c r="K126" s="30"/>
      <c r="L126" s="30"/>
      <c r="M126" s="30"/>
    </row>
    <row r="127" spans="4:13" ht="12.75">
      <c r="D127" s="30"/>
      <c r="E127" s="30"/>
      <c r="F127" s="30"/>
      <c r="G127" s="30"/>
      <c r="H127" s="30"/>
      <c r="I127" s="30"/>
      <c r="J127" s="30"/>
      <c r="K127" s="30"/>
      <c r="L127" s="30"/>
      <c r="M127" s="30"/>
    </row>
    <row r="128" spans="4:13" ht="12.75">
      <c r="D128" s="30"/>
      <c r="E128" s="30"/>
      <c r="F128" s="30"/>
      <c r="G128" s="30"/>
      <c r="H128" s="30"/>
      <c r="I128" s="30"/>
      <c r="J128" s="30"/>
      <c r="K128" s="30"/>
      <c r="L128" s="30"/>
      <c r="M128" s="30"/>
    </row>
    <row r="129" spans="4:13" ht="12.75">
      <c r="D129" s="30"/>
      <c r="E129" s="30"/>
      <c r="F129" s="30"/>
      <c r="G129" s="30"/>
      <c r="H129" s="30"/>
      <c r="I129" s="30"/>
      <c r="J129" s="30"/>
      <c r="K129" s="30"/>
      <c r="L129" s="30"/>
      <c r="M129" s="30"/>
    </row>
    <row r="130" spans="4:13" ht="12.75">
      <c r="D130" s="30"/>
      <c r="E130" s="30"/>
      <c r="F130" s="30"/>
      <c r="G130" s="30"/>
      <c r="H130" s="30"/>
      <c r="I130" s="30"/>
      <c r="J130" s="30"/>
      <c r="K130" s="30"/>
      <c r="L130" s="30"/>
      <c r="M130" s="30"/>
    </row>
    <row r="131" spans="4:13" ht="12.75">
      <c r="D131" s="30"/>
      <c r="E131" s="30"/>
      <c r="F131" s="30"/>
      <c r="G131" s="30"/>
      <c r="H131" s="30"/>
      <c r="I131" s="30"/>
      <c r="J131" s="30"/>
      <c r="K131" s="30"/>
      <c r="L131" s="30"/>
      <c r="M131" s="30"/>
    </row>
    <row r="132" spans="4:13" ht="12.75">
      <c r="D132" s="30"/>
      <c r="E132" s="30"/>
      <c r="F132" s="30"/>
      <c r="G132" s="30"/>
      <c r="H132" s="30"/>
      <c r="I132" s="30"/>
      <c r="J132" s="30"/>
      <c r="K132" s="30"/>
      <c r="L132" s="30"/>
      <c r="M132" s="30"/>
    </row>
    <row r="133" spans="4:13" ht="12.75">
      <c r="D133" s="30"/>
      <c r="E133" s="30"/>
      <c r="F133" s="30"/>
      <c r="G133" s="30"/>
      <c r="H133" s="30"/>
      <c r="I133" s="30"/>
      <c r="J133" s="30"/>
      <c r="K133" s="30"/>
      <c r="L133" s="30"/>
      <c r="M133" s="30"/>
    </row>
    <row r="134" spans="4:13" ht="12.75">
      <c r="D134" s="30"/>
      <c r="E134" s="30"/>
      <c r="F134" s="30"/>
      <c r="G134" s="30"/>
      <c r="H134" s="30"/>
      <c r="I134" s="30"/>
      <c r="J134" s="30"/>
      <c r="K134" s="30"/>
      <c r="L134" s="30"/>
      <c r="M134" s="30"/>
    </row>
    <row r="135" spans="4:13" ht="12.75">
      <c r="D135" s="30"/>
      <c r="E135" s="30"/>
      <c r="F135" s="30"/>
      <c r="G135" s="30"/>
      <c r="H135" s="30"/>
      <c r="I135" s="30"/>
      <c r="J135" s="30"/>
      <c r="K135" s="30"/>
      <c r="L135" s="30"/>
      <c r="M135" s="30"/>
    </row>
    <row r="136" spans="4:13" ht="12.75">
      <c r="D136" s="30"/>
      <c r="E136" s="30"/>
      <c r="F136" s="30"/>
      <c r="G136" s="30"/>
      <c r="H136" s="30"/>
      <c r="I136" s="30"/>
      <c r="J136" s="30"/>
      <c r="K136" s="30"/>
      <c r="L136" s="30"/>
      <c r="M136" s="30"/>
    </row>
    <row r="137" spans="4:13" ht="12.75">
      <c r="D137" s="30"/>
      <c r="E137" s="30"/>
      <c r="F137" s="30"/>
      <c r="G137" s="30"/>
      <c r="H137" s="30"/>
      <c r="I137" s="30"/>
      <c r="J137" s="30"/>
      <c r="K137" s="30"/>
      <c r="L137" s="30"/>
      <c r="M137" s="30"/>
    </row>
    <row r="138" spans="4:13" ht="12.75">
      <c r="D138" s="30"/>
      <c r="E138" s="30"/>
      <c r="F138" s="30"/>
      <c r="G138" s="30"/>
      <c r="H138" s="30"/>
      <c r="I138" s="30"/>
      <c r="J138" s="30"/>
      <c r="K138" s="30"/>
      <c r="L138" s="30"/>
      <c r="M138" s="30"/>
    </row>
    <row r="139" spans="4:13" ht="12.75">
      <c r="D139" s="30"/>
      <c r="E139" s="30"/>
      <c r="F139" s="30"/>
      <c r="G139" s="30"/>
      <c r="H139" s="30"/>
      <c r="I139" s="30"/>
      <c r="J139" s="30"/>
      <c r="K139" s="30"/>
      <c r="L139" s="30"/>
      <c r="M139" s="30"/>
    </row>
    <row r="140" spans="4:13" ht="12.75">
      <c r="D140" s="30"/>
      <c r="E140" s="30"/>
      <c r="F140" s="30"/>
      <c r="G140" s="30"/>
      <c r="H140" s="30"/>
      <c r="I140" s="30"/>
      <c r="J140" s="30"/>
      <c r="K140" s="30"/>
      <c r="L140" s="30"/>
      <c r="M140" s="30"/>
    </row>
    <row r="141" spans="4:13" ht="12.75">
      <c r="D141" s="30"/>
      <c r="E141" s="30"/>
      <c r="F141" s="30"/>
      <c r="G141" s="30"/>
      <c r="H141" s="30"/>
      <c r="I141" s="30"/>
      <c r="J141" s="30"/>
      <c r="K141" s="30"/>
      <c r="L141" s="30"/>
      <c r="M141" s="30"/>
    </row>
    <row r="142" spans="4:13" ht="12.75">
      <c r="D142" s="30"/>
      <c r="E142" s="30"/>
      <c r="F142" s="30"/>
      <c r="G142" s="30"/>
      <c r="H142" s="30"/>
      <c r="I142" s="30"/>
      <c r="J142" s="30"/>
      <c r="K142" s="30"/>
      <c r="L142" s="30"/>
      <c r="M142" s="30"/>
    </row>
    <row r="143" spans="4:13" ht="12.75">
      <c r="D143" s="30"/>
      <c r="E143" s="30"/>
      <c r="F143" s="30"/>
      <c r="G143" s="30"/>
      <c r="H143" s="30"/>
      <c r="I143" s="30"/>
      <c r="J143" s="30"/>
      <c r="K143" s="30"/>
      <c r="L143" s="30"/>
      <c r="M143" s="30"/>
    </row>
    <row r="144" spans="4:13" ht="12.75">
      <c r="D144" s="30"/>
      <c r="E144" s="30"/>
      <c r="F144" s="30"/>
      <c r="G144" s="30"/>
      <c r="H144" s="30"/>
      <c r="I144" s="30"/>
      <c r="J144" s="30"/>
      <c r="K144" s="30"/>
      <c r="L144" s="30"/>
      <c r="M144" s="30"/>
    </row>
    <row r="145" spans="4:13" ht="12.75">
      <c r="D145" s="30"/>
      <c r="E145" s="30"/>
      <c r="F145" s="30"/>
      <c r="G145" s="30"/>
      <c r="H145" s="30"/>
      <c r="I145" s="30"/>
      <c r="J145" s="30"/>
      <c r="K145" s="30"/>
      <c r="L145" s="30"/>
      <c r="M145" s="30"/>
    </row>
    <row r="146" spans="4:13" ht="12.75">
      <c r="D146" s="30"/>
      <c r="E146" s="30"/>
      <c r="F146" s="30"/>
      <c r="G146" s="30"/>
      <c r="H146" s="30"/>
      <c r="I146" s="30"/>
      <c r="J146" s="30"/>
      <c r="K146" s="30"/>
      <c r="L146" s="30"/>
      <c r="M146" s="30"/>
    </row>
    <row r="147" spans="4:13" ht="12.75">
      <c r="D147" s="30"/>
      <c r="E147" s="30"/>
      <c r="F147" s="30"/>
      <c r="G147" s="30"/>
      <c r="H147" s="30"/>
      <c r="I147" s="30"/>
      <c r="J147" s="30"/>
      <c r="K147" s="30"/>
      <c r="L147" s="30"/>
      <c r="M147" s="30"/>
    </row>
    <row r="148" spans="4:13" ht="12.75">
      <c r="D148" s="30"/>
      <c r="E148" s="30"/>
      <c r="F148" s="30"/>
      <c r="G148" s="30"/>
      <c r="H148" s="30"/>
      <c r="I148" s="30"/>
      <c r="J148" s="30"/>
      <c r="K148" s="30"/>
      <c r="L148" s="30"/>
      <c r="M148" s="30"/>
    </row>
    <row r="149" spans="4:13" ht="12.75">
      <c r="D149" s="30"/>
      <c r="E149" s="30"/>
      <c r="F149" s="30"/>
      <c r="G149" s="30"/>
      <c r="H149" s="30"/>
      <c r="I149" s="30"/>
      <c r="J149" s="30"/>
      <c r="K149" s="30"/>
      <c r="L149" s="30"/>
      <c r="M149" s="30"/>
    </row>
    <row r="150" spans="4:13" ht="12.75">
      <c r="D150" s="30"/>
      <c r="E150" s="30"/>
      <c r="F150" s="30"/>
      <c r="G150" s="30"/>
      <c r="H150" s="30"/>
      <c r="I150" s="30"/>
      <c r="J150" s="30"/>
      <c r="K150" s="30"/>
      <c r="L150" s="30"/>
      <c r="M150" s="30"/>
    </row>
    <row r="151" spans="4:13" ht="12.75">
      <c r="D151" s="30"/>
      <c r="E151" s="30"/>
      <c r="F151" s="30"/>
      <c r="G151" s="30"/>
      <c r="H151" s="30"/>
      <c r="I151" s="30"/>
      <c r="J151" s="30"/>
      <c r="K151" s="30"/>
      <c r="L151" s="30"/>
      <c r="M151" s="30"/>
    </row>
    <row r="152" spans="4:13" ht="12.75">
      <c r="D152" s="30"/>
      <c r="E152" s="30"/>
      <c r="F152" s="30"/>
      <c r="G152" s="30"/>
      <c r="H152" s="30"/>
      <c r="I152" s="30"/>
      <c r="J152" s="30"/>
      <c r="K152" s="30"/>
      <c r="L152" s="30"/>
      <c r="M152" s="30"/>
    </row>
    <row r="153" spans="4:13" ht="12.75">
      <c r="D153" s="30"/>
      <c r="E153" s="30"/>
      <c r="F153" s="30"/>
      <c r="G153" s="30"/>
      <c r="H153" s="30"/>
      <c r="I153" s="30"/>
      <c r="J153" s="30"/>
      <c r="K153" s="30"/>
      <c r="L153" s="30"/>
      <c r="M153" s="30"/>
    </row>
    <row r="154" spans="4:13" ht="12.75">
      <c r="D154" s="30"/>
      <c r="E154" s="30"/>
      <c r="F154" s="30"/>
      <c r="G154" s="30"/>
      <c r="H154" s="30"/>
      <c r="I154" s="30"/>
      <c r="J154" s="30"/>
      <c r="K154" s="30"/>
      <c r="L154" s="30"/>
      <c r="M154" s="30"/>
    </row>
    <row r="155" spans="4:13" ht="12.75">
      <c r="D155" s="30"/>
      <c r="E155" s="30"/>
      <c r="F155" s="30"/>
      <c r="G155" s="30"/>
      <c r="H155" s="30"/>
      <c r="I155" s="30"/>
      <c r="J155" s="30"/>
      <c r="K155" s="30"/>
      <c r="L155" s="30"/>
      <c r="M155" s="30"/>
    </row>
    <row r="156" spans="4:13" ht="12.75">
      <c r="D156" s="30"/>
      <c r="E156" s="30"/>
      <c r="F156" s="30"/>
      <c r="G156" s="30"/>
      <c r="H156" s="30"/>
      <c r="I156" s="30"/>
      <c r="J156" s="30"/>
      <c r="K156" s="30"/>
      <c r="L156" s="30"/>
      <c r="M156" s="30"/>
    </row>
    <row r="157" spans="4:13" ht="12.75">
      <c r="D157" s="30"/>
      <c r="E157" s="30"/>
      <c r="F157" s="30"/>
      <c r="G157" s="30"/>
      <c r="H157" s="30"/>
      <c r="I157" s="30"/>
      <c r="J157" s="30"/>
      <c r="K157" s="30"/>
      <c r="L157" s="30"/>
      <c r="M157" s="30"/>
    </row>
    <row r="158" spans="4:13" ht="12.75">
      <c r="D158" s="30"/>
      <c r="E158" s="30"/>
      <c r="F158" s="30"/>
      <c r="G158" s="30"/>
      <c r="H158" s="30"/>
      <c r="I158" s="30"/>
      <c r="J158" s="30"/>
      <c r="K158" s="30"/>
      <c r="L158" s="30"/>
      <c r="M158" s="30"/>
    </row>
    <row r="159" spans="4:13" ht="12.75">
      <c r="D159" s="30"/>
      <c r="E159" s="30"/>
      <c r="F159" s="30"/>
      <c r="G159" s="30"/>
      <c r="H159" s="30"/>
      <c r="I159" s="30"/>
      <c r="J159" s="30"/>
      <c r="K159" s="30"/>
      <c r="L159" s="30"/>
      <c r="M159" s="30"/>
    </row>
    <row r="160" spans="4:13" ht="12.75">
      <c r="D160" s="30"/>
      <c r="E160" s="30"/>
      <c r="F160" s="30"/>
      <c r="G160" s="30"/>
      <c r="H160" s="30"/>
      <c r="I160" s="30"/>
      <c r="J160" s="30"/>
      <c r="K160" s="30"/>
      <c r="L160" s="30"/>
      <c r="M160" s="30"/>
    </row>
    <row r="161" spans="4:13" ht="12.75">
      <c r="D161" s="30"/>
      <c r="E161" s="30"/>
      <c r="F161" s="30"/>
      <c r="G161" s="30"/>
      <c r="H161" s="30"/>
      <c r="I161" s="30"/>
      <c r="J161" s="30"/>
      <c r="K161" s="30"/>
      <c r="L161" s="30"/>
      <c r="M161" s="30"/>
    </row>
    <row r="162" spans="4:13" ht="12.75">
      <c r="D162" s="30"/>
      <c r="E162" s="30"/>
      <c r="F162" s="30"/>
      <c r="G162" s="30"/>
      <c r="H162" s="30"/>
      <c r="I162" s="30"/>
      <c r="J162" s="30"/>
      <c r="K162" s="30"/>
      <c r="L162" s="30"/>
      <c r="M162" s="30"/>
    </row>
    <row r="163" spans="4:13" ht="12.75">
      <c r="D163" s="30"/>
      <c r="E163" s="30"/>
      <c r="F163" s="30"/>
      <c r="G163" s="30"/>
      <c r="H163" s="30"/>
      <c r="I163" s="30"/>
      <c r="J163" s="30"/>
      <c r="K163" s="30"/>
      <c r="L163" s="30"/>
      <c r="M163" s="30"/>
    </row>
    <row r="164" spans="4:13" ht="12.75">
      <c r="D164" s="30"/>
      <c r="E164" s="30"/>
      <c r="F164" s="30"/>
      <c r="G164" s="30"/>
      <c r="H164" s="30"/>
      <c r="I164" s="30"/>
      <c r="J164" s="30"/>
      <c r="K164" s="30"/>
      <c r="L164" s="30"/>
      <c r="M164" s="30"/>
    </row>
    <row r="165" spans="4:13" ht="12.75">
      <c r="D165" s="30"/>
      <c r="E165" s="30"/>
      <c r="F165" s="30"/>
      <c r="G165" s="30"/>
      <c r="H165" s="30"/>
      <c r="I165" s="30"/>
      <c r="J165" s="30"/>
      <c r="K165" s="30"/>
      <c r="L165" s="30"/>
      <c r="M165" s="30"/>
    </row>
    <row r="166" spans="4:13" ht="12.75">
      <c r="D166" s="30"/>
      <c r="E166" s="30"/>
      <c r="F166" s="30"/>
      <c r="G166" s="30"/>
      <c r="H166" s="30"/>
      <c r="I166" s="30"/>
      <c r="J166" s="30"/>
      <c r="K166" s="30"/>
      <c r="L166" s="30"/>
      <c r="M166" s="30"/>
    </row>
    <row r="167" spans="4:13" ht="12.75">
      <c r="D167" s="30"/>
      <c r="E167" s="30"/>
      <c r="F167" s="30"/>
      <c r="G167" s="30"/>
      <c r="H167" s="30"/>
      <c r="I167" s="30"/>
      <c r="J167" s="30"/>
      <c r="K167" s="30"/>
      <c r="L167" s="30"/>
      <c r="M167" s="30"/>
    </row>
    <row r="168" spans="4:13" ht="12.75">
      <c r="D168" s="30"/>
      <c r="E168" s="30"/>
      <c r="F168" s="30"/>
      <c r="G168" s="30"/>
      <c r="H168" s="30"/>
      <c r="I168" s="30"/>
      <c r="J168" s="30"/>
      <c r="K168" s="30"/>
      <c r="L168" s="30"/>
      <c r="M168" s="30"/>
    </row>
    <row r="169" spans="4:13" ht="12.75">
      <c r="D169" s="30"/>
      <c r="E169" s="30"/>
      <c r="F169" s="30"/>
      <c r="G169" s="30"/>
      <c r="H169" s="30"/>
      <c r="I169" s="30"/>
      <c r="J169" s="30"/>
      <c r="K169" s="30"/>
      <c r="L169" s="30"/>
      <c r="M169" s="30"/>
    </row>
    <row r="170" spans="4:13" ht="12.75">
      <c r="D170" s="30"/>
      <c r="E170" s="30"/>
      <c r="F170" s="30"/>
      <c r="G170" s="30"/>
      <c r="H170" s="30"/>
      <c r="I170" s="30"/>
      <c r="J170" s="30"/>
      <c r="K170" s="30"/>
      <c r="L170" s="30"/>
      <c r="M170" s="30"/>
    </row>
    <row r="171" spans="4:13" ht="12.75">
      <c r="D171" s="30"/>
      <c r="E171" s="30"/>
      <c r="F171" s="30"/>
      <c r="G171" s="30"/>
      <c r="H171" s="30"/>
      <c r="I171" s="30"/>
      <c r="J171" s="30"/>
      <c r="K171" s="30"/>
      <c r="L171" s="30"/>
      <c r="M171" s="30"/>
    </row>
    <row r="172" spans="4:13" ht="12.75">
      <c r="D172" s="30"/>
      <c r="E172" s="30"/>
      <c r="F172" s="30"/>
      <c r="G172" s="30"/>
      <c r="H172" s="30"/>
      <c r="I172" s="30"/>
      <c r="J172" s="30"/>
      <c r="K172" s="30"/>
      <c r="L172" s="30"/>
      <c r="M172" s="30"/>
    </row>
    <row r="173" spans="4:13" ht="12.75">
      <c r="D173" s="30"/>
      <c r="E173" s="30"/>
      <c r="F173" s="30"/>
      <c r="G173" s="30"/>
      <c r="H173" s="30"/>
      <c r="I173" s="30"/>
      <c r="J173" s="30"/>
      <c r="K173" s="30"/>
      <c r="L173" s="30"/>
      <c r="M173" s="30"/>
    </row>
    <row r="174" spans="4:13" ht="12.75">
      <c r="D174" s="30"/>
      <c r="E174" s="30"/>
      <c r="F174" s="30"/>
      <c r="G174" s="30"/>
      <c r="H174" s="30"/>
      <c r="I174" s="30"/>
      <c r="J174" s="30"/>
      <c r="K174" s="30"/>
      <c r="L174" s="30"/>
      <c r="M174" s="30"/>
    </row>
    <row r="175" spans="4:13" ht="12.75">
      <c r="D175" s="30"/>
      <c r="E175" s="30"/>
      <c r="F175" s="30"/>
      <c r="G175" s="30"/>
      <c r="H175" s="30"/>
      <c r="I175" s="30"/>
      <c r="J175" s="30"/>
      <c r="K175" s="30"/>
      <c r="L175" s="30"/>
      <c r="M175" s="30"/>
    </row>
    <row r="176" spans="4:13" ht="12.75">
      <c r="D176" s="30"/>
      <c r="E176" s="30"/>
      <c r="F176" s="30"/>
      <c r="G176" s="30"/>
      <c r="H176" s="30"/>
      <c r="I176" s="30"/>
      <c r="J176" s="30"/>
      <c r="K176" s="30"/>
      <c r="L176" s="30"/>
      <c r="M176" s="30"/>
    </row>
    <row r="177" spans="4:13" ht="12.75">
      <c r="D177" s="30"/>
      <c r="E177" s="30"/>
      <c r="F177" s="30"/>
      <c r="G177" s="30"/>
      <c r="H177" s="30"/>
      <c r="I177" s="30"/>
      <c r="J177" s="30"/>
      <c r="K177" s="30"/>
      <c r="L177" s="30"/>
      <c r="M177" s="30"/>
    </row>
    <row r="178" spans="4:13" ht="12.75">
      <c r="D178" s="30"/>
      <c r="E178" s="30"/>
      <c r="F178" s="30"/>
      <c r="G178" s="30"/>
      <c r="H178" s="30"/>
      <c r="I178" s="30"/>
      <c r="J178" s="30"/>
      <c r="K178" s="30"/>
      <c r="L178" s="30"/>
      <c r="M178" s="30"/>
    </row>
    <row r="179" spans="4:13" ht="12.75">
      <c r="D179" s="30"/>
      <c r="E179" s="30"/>
      <c r="F179" s="30"/>
      <c r="G179" s="30"/>
      <c r="H179" s="30"/>
      <c r="I179" s="30"/>
      <c r="J179" s="30"/>
      <c r="K179" s="30"/>
      <c r="L179" s="30"/>
      <c r="M179" s="30"/>
    </row>
    <row r="180" spans="4:13" ht="12.75">
      <c r="D180" s="30"/>
      <c r="E180" s="30"/>
      <c r="F180" s="30"/>
      <c r="G180" s="30"/>
      <c r="H180" s="30"/>
      <c r="I180" s="30"/>
      <c r="J180" s="30"/>
      <c r="K180" s="30"/>
      <c r="L180" s="30"/>
      <c r="M180" s="30"/>
    </row>
    <row r="181" spans="4:13" ht="12.75">
      <c r="D181" s="30"/>
      <c r="E181" s="30"/>
      <c r="F181" s="30"/>
      <c r="G181" s="30"/>
      <c r="H181" s="30"/>
      <c r="I181" s="30"/>
      <c r="J181" s="30"/>
      <c r="K181" s="30"/>
      <c r="L181" s="30"/>
      <c r="M181" s="30"/>
    </row>
    <row r="182" spans="4:13" ht="12.75">
      <c r="D182" s="30"/>
      <c r="E182" s="30"/>
      <c r="F182" s="30"/>
      <c r="G182" s="30"/>
      <c r="H182" s="30"/>
      <c r="I182" s="30"/>
      <c r="J182" s="30"/>
      <c r="K182" s="30"/>
      <c r="L182" s="30"/>
      <c r="M182" s="30"/>
    </row>
    <row r="183" spans="4:13" ht="12.75">
      <c r="D183" s="30"/>
      <c r="E183" s="30"/>
      <c r="F183" s="30"/>
      <c r="G183" s="30"/>
      <c r="H183" s="30"/>
      <c r="I183" s="30"/>
      <c r="J183" s="30"/>
      <c r="K183" s="30"/>
      <c r="L183" s="30"/>
      <c r="M183" s="30"/>
    </row>
    <row r="184" spans="4:13" ht="12.75">
      <c r="D184" s="30"/>
      <c r="E184" s="30"/>
      <c r="F184" s="30"/>
      <c r="G184" s="30"/>
      <c r="H184" s="30"/>
      <c r="I184" s="30"/>
      <c r="J184" s="30"/>
      <c r="K184" s="30"/>
      <c r="L184" s="30"/>
      <c r="M184" s="30"/>
    </row>
    <row r="185" spans="4:13" ht="12.75">
      <c r="D185" s="30"/>
      <c r="E185" s="30"/>
      <c r="F185" s="30"/>
      <c r="G185" s="30"/>
      <c r="H185" s="30"/>
      <c r="I185" s="30"/>
      <c r="J185" s="30"/>
      <c r="K185" s="30"/>
      <c r="L185" s="30"/>
      <c r="M185" s="30"/>
    </row>
    <row r="186" spans="4:13" ht="12.75">
      <c r="D186" s="30"/>
      <c r="E186" s="30"/>
      <c r="F186" s="30"/>
      <c r="G186" s="30"/>
      <c r="H186" s="30"/>
      <c r="I186" s="30"/>
      <c r="J186" s="30"/>
      <c r="K186" s="30"/>
      <c r="L186" s="30"/>
      <c r="M186" s="30"/>
    </row>
    <row r="187" spans="4:13" ht="12.75">
      <c r="D187" s="30"/>
      <c r="E187" s="30"/>
      <c r="F187" s="30"/>
      <c r="G187" s="30"/>
      <c r="H187" s="30"/>
      <c r="I187" s="30"/>
      <c r="J187" s="30"/>
      <c r="K187" s="30"/>
      <c r="L187" s="30"/>
      <c r="M187" s="30"/>
    </row>
    <row r="188" spans="4:13" ht="12.75">
      <c r="D188" s="30"/>
      <c r="E188" s="30"/>
      <c r="F188" s="30"/>
      <c r="G188" s="30"/>
      <c r="H188" s="30"/>
      <c r="I188" s="30"/>
      <c r="J188" s="30"/>
      <c r="K188" s="30"/>
      <c r="L188" s="30"/>
      <c r="M188" s="30"/>
    </row>
    <row r="189" spans="4:13" ht="12.75">
      <c r="D189" s="30"/>
      <c r="E189" s="30"/>
      <c r="F189" s="30"/>
      <c r="G189" s="30"/>
      <c r="H189" s="30"/>
      <c r="I189" s="30"/>
      <c r="J189" s="30"/>
      <c r="K189" s="30"/>
      <c r="L189" s="30"/>
      <c r="M189" s="30"/>
    </row>
    <row r="190" spans="4:13" ht="12.75">
      <c r="D190" s="30"/>
      <c r="E190" s="30"/>
      <c r="F190" s="30"/>
      <c r="G190" s="30"/>
      <c r="H190" s="30"/>
      <c r="I190" s="30"/>
      <c r="J190" s="30"/>
      <c r="K190" s="30"/>
      <c r="L190" s="30"/>
      <c r="M190" s="30"/>
    </row>
    <row r="191" spans="4:13" ht="12.75">
      <c r="D191" s="30"/>
      <c r="E191" s="30"/>
      <c r="F191" s="30"/>
      <c r="G191" s="30"/>
      <c r="H191" s="30"/>
      <c r="I191" s="30"/>
      <c r="J191" s="30"/>
      <c r="K191" s="30"/>
      <c r="L191" s="30"/>
      <c r="M191" s="30"/>
    </row>
    <row r="192" spans="4:13" ht="12.75">
      <c r="D192" s="30"/>
      <c r="E192" s="30"/>
      <c r="F192" s="30"/>
      <c r="G192" s="30"/>
      <c r="H192" s="30"/>
      <c r="I192" s="30"/>
      <c r="J192" s="30"/>
      <c r="K192" s="30"/>
      <c r="L192" s="30"/>
      <c r="M192" s="30"/>
    </row>
    <row r="193" spans="4:13" ht="12.75">
      <c r="D193" s="30"/>
      <c r="E193" s="30"/>
      <c r="F193" s="30"/>
      <c r="G193" s="30"/>
      <c r="H193" s="30"/>
      <c r="I193" s="30"/>
      <c r="J193" s="30"/>
      <c r="K193" s="30"/>
      <c r="L193" s="30"/>
      <c r="M193" s="30"/>
    </row>
    <row r="194" spans="4:13" ht="12.75">
      <c r="D194" s="30"/>
      <c r="E194" s="30"/>
      <c r="F194" s="30"/>
      <c r="G194" s="30"/>
      <c r="H194" s="30"/>
      <c r="I194" s="30"/>
      <c r="J194" s="30"/>
      <c r="K194" s="30"/>
      <c r="L194" s="30"/>
      <c r="M194" s="30"/>
    </row>
    <row r="195" spans="4:13" ht="12.75">
      <c r="D195" s="30"/>
      <c r="E195" s="30"/>
      <c r="F195" s="30"/>
      <c r="G195" s="30"/>
      <c r="H195" s="30"/>
      <c r="I195" s="30"/>
      <c r="J195" s="30"/>
      <c r="K195" s="30"/>
      <c r="L195" s="30"/>
      <c r="M195" s="30"/>
    </row>
    <row r="196" spans="4:13" ht="12.75">
      <c r="D196" s="30"/>
      <c r="E196" s="30"/>
      <c r="F196" s="30"/>
      <c r="G196" s="30"/>
      <c r="H196" s="30"/>
      <c r="I196" s="30"/>
      <c r="J196" s="30"/>
      <c r="K196" s="30"/>
      <c r="L196" s="30"/>
      <c r="M196" s="30"/>
    </row>
    <row r="197" spans="4:13" ht="12.75">
      <c r="D197" s="30"/>
      <c r="E197" s="30"/>
      <c r="F197" s="30"/>
      <c r="G197" s="30"/>
      <c r="H197" s="30"/>
      <c r="I197" s="30"/>
      <c r="J197" s="30"/>
      <c r="K197" s="30"/>
      <c r="L197" s="30"/>
      <c r="M197" s="30"/>
    </row>
    <row r="198" spans="4:13" ht="12.75">
      <c r="D198" s="30"/>
      <c r="E198" s="30"/>
      <c r="F198" s="30"/>
      <c r="G198" s="30"/>
      <c r="H198" s="30"/>
      <c r="I198" s="30"/>
      <c r="J198" s="30"/>
      <c r="K198" s="30"/>
      <c r="L198" s="30"/>
      <c r="M198" s="30"/>
    </row>
    <row r="199" spans="4:13" ht="12.75">
      <c r="D199" s="30"/>
      <c r="E199" s="30"/>
      <c r="F199" s="30"/>
      <c r="G199" s="30"/>
      <c r="H199" s="30"/>
      <c r="I199" s="30"/>
      <c r="J199" s="30"/>
      <c r="K199" s="30"/>
      <c r="L199" s="30"/>
      <c r="M199" s="30"/>
    </row>
    <row r="200" spans="4:13" ht="12.75">
      <c r="D200" s="30"/>
      <c r="E200" s="30"/>
      <c r="F200" s="30"/>
      <c r="G200" s="30"/>
      <c r="H200" s="30"/>
      <c r="I200" s="30"/>
      <c r="J200" s="30"/>
      <c r="K200" s="30"/>
      <c r="L200" s="30"/>
      <c r="M200" s="30"/>
    </row>
    <row r="201" spans="4:13" ht="12.75">
      <c r="D201" s="30"/>
      <c r="E201" s="30"/>
      <c r="F201" s="30"/>
      <c r="G201" s="30"/>
      <c r="H201" s="30"/>
      <c r="I201" s="30"/>
      <c r="J201" s="30"/>
      <c r="K201" s="30"/>
      <c r="L201" s="30"/>
      <c r="M201" s="30"/>
    </row>
    <row r="202" spans="4:13" ht="12.75">
      <c r="D202" s="30"/>
      <c r="E202" s="30"/>
      <c r="F202" s="30"/>
      <c r="G202" s="30"/>
      <c r="H202" s="30"/>
      <c r="I202" s="30"/>
      <c r="J202" s="30"/>
      <c r="K202" s="30"/>
      <c r="L202" s="30"/>
      <c r="M202" s="30"/>
    </row>
    <row r="203" spans="4:13" ht="12.75">
      <c r="D203" s="30"/>
      <c r="E203" s="30"/>
      <c r="F203" s="30"/>
      <c r="G203" s="30"/>
      <c r="H203" s="30"/>
      <c r="I203" s="30"/>
      <c r="J203" s="30"/>
      <c r="K203" s="30"/>
      <c r="L203" s="30"/>
      <c r="M203" s="30"/>
    </row>
    <row r="204" spans="4:13" ht="12.75">
      <c r="D204" s="30"/>
      <c r="E204" s="30"/>
      <c r="F204" s="30"/>
      <c r="G204" s="30"/>
      <c r="H204" s="30"/>
      <c r="I204" s="30"/>
      <c r="J204" s="30"/>
      <c r="K204" s="30"/>
      <c r="L204" s="30"/>
      <c r="M204" s="30"/>
    </row>
    <row r="205" spans="4:13" ht="12.75">
      <c r="D205" s="30"/>
      <c r="E205" s="30"/>
      <c r="F205" s="30"/>
      <c r="G205" s="30"/>
      <c r="H205" s="30"/>
      <c r="I205" s="30"/>
      <c r="J205" s="30"/>
      <c r="K205" s="30"/>
      <c r="L205" s="30"/>
      <c r="M205" s="30"/>
    </row>
    <row r="206" spans="4:13" ht="12.75">
      <c r="D206" s="30"/>
      <c r="E206" s="30"/>
      <c r="F206" s="30"/>
      <c r="G206" s="30"/>
      <c r="H206" s="30"/>
      <c r="I206" s="30"/>
      <c r="J206" s="30"/>
      <c r="K206" s="30"/>
      <c r="L206" s="30"/>
      <c r="M206" s="30"/>
    </row>
    <row r="207" spans="4:13" ht="12.75">
      <c r="D207" s="30"/>
      <c r="E207" s="30"/>
      <c r="F207" s="30"/>
      <c r="G207" s="30"/>
      <c r="H207" s="30"/>
      <c r="I207" s="30"/>
      <c r="J207" s="30"/>
      <c r="K207" s="30"/>
      <c r="L207" s="30"/>
      <c r="M207" s="30"/>
    </row>
    <row r="208" spans="4:13" ht="12.75">
      <c r="D208" s="30"/>
      <c r="E208" s="30"/>
      <c r="F208" s="30"/>
      <c r="G208" s="30"/>
      <c r="H208" s="30"/>
      <c r="I208" s="30"/>
      <c r="J208" s="30"/>
      <c r="K208" s="30"/>
      <c r="L208" s="30"/>
      <c r="M208" s="30"/>
    </row>
    <row r="209" spans="4:13" ht="12.75">
      <c r="D209" s="30"/>
      <c r="E209" s="30"/>
      <c r="F209" s="30"/>
      <c r="G209" s="30"/>
      <c r="H209" s="30"/>
      <c r="I209" s="30"/>
      <c r="J209" s="30"/>
      <c r="K209" s="30"/>
      <c r="L209" s="30"/>
      <c r="M209" s="30"/>
    </row>
    <row r="210" spans="4:13" ht="12.75">
      <c r="D210" s="30"/>
      <c r="E210" s="30"/>
      <c r="F210" s="30"/>
      <c r="G210" s="30"/>
      <c r="H210" s="30"/>
      <c r="I210" s="30"/>
      <c r="J210" s="30"/>
      <c r="K210" s="30"/>
      <c r="L210" s="30"/>
      <c r="M210" s="30"/>
    </row>
    <row r="211" spans="4:13" ht="12.75">
      <c r="D211" s="30"/>
      <c r="E211" s="30"/>
      <c r="F211" s="30"/>
      <c r="G211" s="30"/>
      <c r="H211" s="30"/>
      <c r="I211" s="30"/>
      <c r="J211" s="30"/>
      <c r="K211" s="30"/>
      <c r="L211" s="30"/>
      <c r="M211" s="30"/>
    </row>
    <row r="212" spans="4:13" ht="12.75">
      <c r="D212" s="30"/>
      <c r="E212" s="30"/>
      <c r="F212" s="30"/>
      <c r="G212" s="30"/>
      <c r="H212" s="30"/>
      <c r="I212" s="30"/>
      <c r="J212" s="30"/>
      <c r="K212" s="30"/>
      <c r="L212" s="30"/>
      <c r="M212" s="30"/>
    </row>
    <row r="213" spans="4:13" ht="12.75">
      <c r="D213" s="30"/>
      <c r="E213" s="30"/>
      <c r="F213" s="30"/>
      <c r="G213" s="30"/>
      <c r="H213" s="30"/>
      <c r="I213" s="30"/>
      <c r="J213" s="30"/>
      <c r="K213" s="30"/>
      <c r="L213" s="30"/>
      <c r="M213" s="30"/>
    </row>
    <row r="214" spans="4:13" ht="12.75">
      <c r="D214" s="30"/>
      <c r="E214" s="30"/>
      <c r="F214" s="30"/>
      <c r="G214" s="30"/>
      <c r="H214" s="30"/>
      <c r="I214" s="30"/>
      <c r="J214" s="30"/>
      <c r="K214" s="30"/>
      <c r="L214" s="30"/>
      <c r="M214" s="30"/>
    </row>
    <row r="215" spans="4:13" ht="12.75">
      <c r="D215" s="30"/>
      <c r="E215" s="30"/>
      <c r="F215" s="30"/>
      <c r="G215" s="30"/>
      <c r="H215" s="30"/>
      <c r="I215" s="30"/>
      <c r="J215" s="30"/>
      <c r="K215" s="30"/>
      <c r="L215" s="30"/>
      <c r="M215" s="30"/>
    </row>
    <row r="216" spans="4:13" ht="12.75">
      <c r="D216" s="30"/>
      <c r="E216" s="30"/>
      <c r="F216" s="30"/>
      <c r="G216" s="30"/>
      <c r="H216" s="30"/>
      <c r="I216" s="30"/>
      <c r="J216" s="30"/>
      <c r="K216" s="30"/>
      <c r="L216" s="30"/>
      <c r="M216" s="30"/>
    </row>
    <row r="217" spans="4:13" ht="12.75">
      <c r="D217" s="30"/>
      <c r="E217" s="30"/>
      <c r="F217" s="30"/>
      <c r="G217" s="30"/>
      <c r="H217" s="30"/>
      <c r="I217" s="30"/>
      <c r="J217" s="30"/>
      <c r="K217" s="30"/>
      <c r="L217" s="30"/>
      <c r="M217" s="30"/>
    </row>
    <row r="218" spans="4:13" ht="12.75">
      <c r="D218" s="30"/>
      <c r="E218" s="30"/>
      <c r="F218" s="30"/>
      <c r="G218" s="30"/>
      <c r="H218" s="30"/>
      <c r="I218" s="30"/>
      <c r="J218" s="30"/>
      <c r="K218" s="30"/>
      <c r="L218" s="30"/>
      <c r="M218" s="30"/>
    </row>
    <row r="219" spans="4:13" ht="12.75">
      <c r="D219" s="30"/>
      <c r="E219" s="30"/>
      <c r="F219" s="30"/>
      <c r="G219" s="30"/>
      <c r="H219" s="30"/>
      <c r="I219" s="30"/>
      <c r="J219" s="30"/>
      <c r="K219" s="30"/>
      <c r="L219" s="30"/>
      <c r="M219" s="30"/>
    </row>
    <row r="220" spans="4:13" ht="12.75">
      <c r="D220" s="30"/>
      <c r="E220" s="30"/>
      <c r="F220" s="30"/>
      <c r="G220" s="30"/>
      <c r="H220" s="30"/>
      <c r="I220" s="30"/>
      <c r="J220" s="30"/>
      <c r="K220" s="30"/>
      <c r="L220" s="30"/>
      <c r="M220" s="30"/>
    </row>
    <row r="221" spans="4:13" ht="12.75">
      <c r="D221" s="30"/>
      <c r="E221" s="30"/>
      <c r="F221" s="30"/>
      <c r="G221" s="30"/>
      <c r="H221" s="30"/>
      <c r="I221" s="30"/>
      <c r="J221" s="30"/>
      <c r="K221" s="30"/>
      <c r="L221" s="30"/>
      <c r="M221" s="30"/>
    </row>
    <row r="222" spans="4:13" ht="12.75">
      <c r="D222" s="30"/>
      <c r="E222" s="30"/>
      <c r="F222" s="30"/>
      <c r="G222" s="30"/>
      <c r="H222" s="30"/>
      <c r="I222" s="30"/>
      <c r="J222" s="30"/>
      <c r="K222" s="30"/>
      <c r="L222" s="30"/>
      <c r="M222" s="30"/>
    </row>
    <row r="223" spans="4:13" ht="12.75">
      <c r="D223" s="30"/>
      <c r="E223" s="30"/>
      <c r="F223" s="30"/>
      <c r="G223" s="30"/>
      <c r="H223" s="30"/>
      <c r="I223" s="30"/>
      <c r="J223" s="30"/>
      <c r="K223" s="30"/>
      <c r="L223" s="30"/>
      <c r="M223" s="30"/>
    </row>
    <row r="224" spans="4:13" ht="12.75">
      <c r="D224" s="30"/>
      <c r="E224" s="30"/>
      <c r="F224" s="30"/>
      <c r="G224" s="30"/>
      <c r="H224" s="30"/>
      <c r="I224" s="30"/>
      <c r="J224" s="30"/>
      <c r="K224" s="30"/>
      <c r="L224" s="30"/>
      <c r="M224" s="30"/>
    </row>
    <row r="225" spans="4:13" ht="12.75">
      <c r="D225" s="30"/>
      <c r="E225" s="30"/>
      <c r="F225" s="30"/>
      <c r="G225" s="30"/>
      <c r="H225" s="30"/>
      <c r="I225" s="30"/>
      <c r="J225" s="30"/>
      <c r="K225" s="30"/>
      <c r="L225" s="30"/>
      <c r="M225" s="30"/>
    </row>
    <row r="226" spans="4:13" ht="12.75">
      <c r="D226" s="30"/>
      <c r="E226" s="30"/>
      <c r="F226" s="30"/>
      <c r="G226" s="30"/>
      <c r="H226" s="30"/>
      <c r="I226" s="30"/>
      <c r="J226" s="30"/>
      <c r="K226" s="30"/>
      <c r="L226" s="30"/>
      <c r="M226" s="30"/>
    </row>
    <row r="227" spans="4:13" ht="12.75">
      <c r="D227" s="30"/>
      <c r="E227" s="30"/>
      <c r="F227" s="30"/>
      <c r="G227" s="30"/>
      <c r="H227" s="30"/>
      <c r="I227" s="30"/>
      <c r="J227" s="30"/>
      <c r="K227" s="30"/>
      <c r="L227" s="30"/>
      <c r="M227" s="30"/>
    </row>
    <row r="228" spans="4:13" ht="12.75">
      <c r="D228" s="30"/>
      <c r="E228" s="30"/>
      <c r="F228" s="30"/>
      <c r="G228" s="30"/>
      <c r="H228" s="30"/>
      <c r="I228" s="30"/>
      <c r="J228" s="30"/>
      <c r="K228" s="30"/>
      <c r="L228" s="30"/>
      <c r="M228" s="30"/>
    </row>
    <row r="229" spans="4:13" ht="12.75">
      <c r="D229" s="30"/>
      <c r="E229" s="30"/>
      <c r="F229" s="30"/>
      <c r="G229" s="30"/>
      <c r="H229" s="30"/>
      <c r="I229" s="30"/>
      <c r="J229" s="30"/>
      <c r="K229" s="30"/>
      <c r="L229" s="30"/>
      <c r="M229" s="30"/>
    </row>
    <row r="230" spans="4:13" ht="12.75">
      <c r="D230" s="30"/>
      <c r="E230" s="30"/>
      <c r="F230" s="30"/>
      <c r="G230" s="30"/>
      <c r="H230" s="30"/>
      <c r="I230" s="30"/>
      <c r="J230" s="30"/>
      <c r="K230" s="30"/>
      <c r="L230" s="30"/>
      <c r="M230" s="30"/>
    </row>
    <row r="231" spans="12:13" ht="12.75">
      <c r="L231" s="30"/>
      <c r="M231" s="30"/>
    </row>
    <row r="232" spans="12:13" ht="12.75">
      <c r="L232" s="30"/>
      <c r="M232" s="30"/>
    </row>
    <row r="233" spans="12:13" ht="12.75">
      <c r="L233" s="30"/>
      <c r="M233" s="30"/>
    </row>
    <row r="234" spans="12:13" ht="12.75">
      <c r="L234" s="30"/>
      <c r="M234" s="30"/>
    </row>
    <row r="235" spans="12:13" ht="12.75">
      <c r="L235" s="30"/>
      <c r="M235" s="30"/>
    </row>
    <row r="236" spans="12:13" ht="12.75">
      <c r="L236" s="30"/>
      <c r="M236" s="30"/>
    </row>
    <row r="237" spans="12:13" ht="12.75">
      <c r="L237" s="30"/>
      <c r="M237" s="30"/>
    </row>
    <row r="238" spans="12:13" ht="12.75">
      <c r="L238" s="30"/>
      <c r="M238" s="30"/>
    </row>
    <row r="239" spans="12:13" ht="12.75">
      <c r="L239" s="30"/>
      <c r="M239" s="30"/>
    </row>
    <row r="240" spans="12:13" ht="12.75">
      <c r="L240" s="30"/>
      <c r="M240" s="30"/>
    </row>
    <row r="241" spans="12:13" ht="12.75">
      <c r="L241" s="30"/>
      <c r="M241" s="30"/>
    </row>
    <row r="242" spans="12:13" ht="12.75">
      <c r="L242" s="30"/>
      <c r="M242" s="30"/>
    </row>
    <row r="243" spans="12:13" ht="12.75">
      <c r="L243" s="30"/>
      <c r="M243" s="30"/>
    </row>
    <row r="244" spans="12:13" ht="12.75">
      <c r="L244" s="30"/>
      <c r="M244" s="30"/>
    </row>
    <row r="245" spans="12:13" ht="12.75">
      <c r="L245" s="30"/>
      <c r="M245" s="30"/>
    </row>
    <row r="246" spans="12:13" ht="12.75">
      <c r="L246" s="30"/>
      <c r="M246" s="30"/>
    </row>
    <row r="247" ht="12.75">
      <c r="M247" s="30"/>
    </row>
    <row r="248" ht="12.75">
      <c r="M248" s="30"/>
    </row>
    <row r="249" ht="12.75">
      <c r="M249" s="30"/>
    </row>
    <row r="250" ht="12.75">
      <c r="M250" s="30"/>
    </row>
    <row r="251" ht="12.75">
      <c r="M251" s="30"/>
    </row>
    <row r="252" ht="12.75">
      <c r="M252" s="30"/>
    </row>
    <row r="253" ht="12.75">
      <c r="M253" s="30"/>
    </row>
    <row r="254" ht="12.75">
      <c r="M254" s="30"/>
    </row>
    <row r="255" ht="12.75">
      <c r="M255" s="30"/>
    </row>
    <row r="256" ht="12.75">
      <c r="M256" s="30"/>
    </row>
    <row r="257" ht="12.75">
      <c r="M257" s="30"/>
    </row>
    <row r="258" ht="12.75">
      <c r="M258" s="30"/>
    </row>
    <row r="259" ht="12.75">
      <c r="M259" s="30"/>
    </row>
    <row r="260" ht="12.75">
      <c r="M260" s="30"/>
    </row>
    <row r="261" ht="12.75">
      <c r="M261" s="30"/>
    </row>
  </sheetData>
  <sheetProtection sheet="1" objects="1" scenarios="1" selectLockedCells="1"/>
  <mergeCells count="26">
    <mergeCell ref="B50:J50"/>
    <mergeCell ref="F45:I45"/>
    <mergeCell ref="F46:I46"/>
    <mergeCell ref="G6:J6"/>
    <mergeCell ref="G29:J29"/>
    <mergeCell ref="B38:C38"/>
    <mergeCell ref="B40:C41"/>
    <mergeCell ref="D40:E41"/>
    <mergeCell ref="G40:H41"/>
    <mergeCell ref="B6:E6"/>
    <mergeCell ref="B48:J48"/>
    <mergeCell ref="B2:J2"/>
    <mergeCell ref="B51:J51"/>
    <mergeCell ref="B28:C28"/>
    <mergeCell ref="B39:C39"/>
    <mergeCell ref="G39:H39"/>
    <mergeCell ref="B49:J49"/>
    <mergeCell ref="B29:E29"/>
    <mergeCell ref="I40:J41"/>
    <mergeCell ref="G28:H28"/>
    <mergeCell ref="E4:J4"/>
    <mergeCell ref="B4:D4"/>
    <mergeCell ref="B44:D44"/>
    <mergeCell ref="B46:D46"/>
    <mergeCell ref="B45:D45"/>
    <mergeCell ref="G38:H38"/>
  </mergeCells>
  <conditionalFormatting sqref="J39">
    <cfRule type="cellIs" priority="1" dxfId="6" operator="greaterThan" stopIfTrue="1">
      <formula>365</formula>
    </cfRule>
  </conditionalFormatting>
  <conditionalFormatting sqref="D40">
    <cfRule type="cellIs" priority="2" dxfId="0" operator="equal" stopIfTrue="1">
      <formula>"No"</formula>
    </cfRule>
  </conditionalFormatting>
  <conditionalFormatting sqref="I40:J41">
    <cfRule type="cellIs" priority="3" dxfId="0" operator="lessThanOrEqual" stopIfTrue="1">
      <formula>0</formula>
    </cfRule>
    <cfRule type="cellIs" priority="4" dxfId="0" operator="equal" stopIfTrue="1">
      <formula>"Not Elgibile - 12 Months Used"</formula>
    </cfRule>
    <cfRule type="cellIs" priority="5" dxfId="0" operator="equal" stopIfTrue="1">
      <formula>"Not Eligible - CPT Exceeds 365 Days"</formula>
    </cfRule>
  </conditionalFormatting>
  <printOptions horizontalCentered="1"/>
  <pageMargins left="0.5" right="0.5" top="1" bottom="1" header="0.5" footer="0.5"/>
  <pageSetup fitToHeight="1"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tabColor indexed="60"/>
    <pageSetUpPr fitToPage="1"/>
  </sheetPr>
  <dimension ref="B2:O25"/>
  <sheetViews>
    <sheetView showGridLines="0" showRowColHeaders="0" zoomScalePageLayoutView="0" workbookViewId="0" topLeftCell="A1">
      <selection activeCell="D5" sqref="D5:H5"/>
    </sheetView>
  </sheetViews>
  <sheetFormatPr defaultColWidth="9.140625" defaultRowHeight="12.75"/>
  <cols>
    <col min="1" max="1" width="13.421875" style="88" customWidth="1"/>
    <col min="2" max="2" width="15.57421875" style="88" customWidth="1"/>
    <col min="3" max="3" width="12.140625" style="88" customWidth="1"/>
    <col min="4" max="4" width="18.7109375" style="88" customWidth="1"/>
    <col min="5" max="5" width="2.421875" style="88" customWidth="1"/>
    <col min="6" max="6" width="18.7109375" style="88" customWidth="1"/>
    <col min="7" max="7" width="3.00390625" style="88" customWidth="1"/>
    <col min="8" max="8" width="18.7109375" style="88" customWidth="1"/>
    <col min="9" max="9" width="4.28125" style="88" customWidth="1"/>
    <col min="10" max="10" width="18.7109375" style="88" hidden="1" customWidth="1"/>
    <col min="11" max="11" width="13.7109375" style="88" hidden="1" customWidth="1"/>
    <col min="12" max="12" width="12.7109375" style="243" hidden="1" customWidth="1"/>
    <col min="13" max="13" width="11.28125" style="243" hidden="1" customWidth="1"/>
    <col min="14" max="14" width="10.140625" style="243" hidden="1" customWidth="1"/>
    <col min="15" max="15" width="9.140625" style="88" hidden="1" customWidth="1"/>
    <col min="16" max="16384" width="9.140625" style="88" customWidth="1"/>
  </cols>
  <sheetData>
    <row r="1" ht="21" customHeight="1" thickBot="1"/>
    <row r="2" spans="2:11" ht="36" customHeight="1" thickBot="1" thickTop="1">
      <c r="B2" s="340" t="s">
        <v>183</v>
      </c>
      <c r="C2" s="340"/>
      <c r="D2" s="340"/>
      <c r="E2" s="340"/>
      <c r="F2" s="340"/>
      <c r="G2" s="340"/>
      <c r="H2" s="340"/>
      <c r="I2" s="228"/>
      <c r="J2" s="228"/>
      <c r="K2" s="244"/>
    </row>
    <row r="3" spans="2:14" s="246" customFormat="1" ht="6" customHeight="1">
      <c r="B3" s="221"/>
      <c r="C3" s="221"/>
      <c r="D3" s="221"/>
      <c r="E3" s="221"/>
      <c r="F3" s="221"/>
      <c r="G3" s="221"/>
      <c r="H3" s="221"/>
      <c r="I3" s="221"/>
      <c r="J3" s="221"/>
      <c r="K3" s="244"/>
      <c r="L3" s="245"/>
      <c r="M3" s="245"/>
      <c r="N3" s="245"/>
    </row>
    <row r="4" spans="2:14" s="246" customFormat="1" ht="6" customHeight="1">
      <c r="B4" s="221"/>
      <c r="C4" s="221"/>
      <c r="D4" s="221"/>
      <c r="E4" s="221"/>
      <c r="F4" s="221"/>
      <c r="G4" s="221"/>
      <c r="H4" s="221"/>
      <c r="I4" s="221"/>
      <c r="J4" s="221"/>
      <c r="K4" s="244"/>
      <c r="L4" s="245"/>
      <c r="M4" s="245"/>
      <c r="N4" s="245"/>
    </row>
    <row r="5" spans="2:14" s="246" customFormat="1" ht="28.5" customHeight="1" thickBot="1">
      <c r="B5" s="338" t="s">
        <v>199</v>
      </c>
      <c r="C5" s="338"/>
      <c r="D5" s="339"/>
      <c r="E5" s="339"/>
      <c r="F5" s="339"/>
      <c r="G5" s="339"/>
      <c r="H5" s="339"/>
      <c r="I5" s="221"/>
      <c r="J5" s="221"/>
      <c r="K5" s="244"/>
      <c r="L5" s="245"/>
      <c r="M5" s="245"/>
      <c r="N5" s="245"/>
    </row>
    <row r="6" spans="2:14" s="246" customFormat="1" ht="6" customHeight="1">
      <c r="B6" s="221"/>
      <c r="C6" s="221"/>
      <c r="D6" s="221"/>
      <c r="E6" s="221"/>
      <c r="F6" s="221"/>
      <c r="G6" s="221"/>
      <c r="H6" s="221"/>
      <c r="I6" s="221"/>
      <c r="J6" s="221"/>
      <c r="K6" s="244"/>
      <c r="L6" s="245"/>
      <c r="M6" s="245"/>
      <c r="N6" s="245"/>
    </row>
    <row r="7" spans="6:9" ht="16.5" customHeight="1" thickBot="1">
      <c r="F7" s="229" t="s">
        <v>196</v>
      </c>
      <c r="H7" s="229" t="s">
        <v>197</v>
      </c>
      <c r="I7" s="222"/>
    </row>
    <row r="8" spans="2:14" s="89" customFormat="1" ht="43.5" customHeight="1" thickBot="1" thickTop="1">
      <c r="B8" s="346" t="s">
        <v>198</v>
      </c>
      <c r="C8" s="347"/>
      <c r="D8" s="267"/>
      <c r="E8" s="235"/>
      <c r="F8" s="266">
        <f>IF(ISBLANK(D8),"",D8+1)</f>
      </c>
      <c r="G8" s="227" t="s">
        <v>189</v>
      </c>
      <c r="H8" s="242">
        <f>IF(ISBLANK(D8),"",DATE(YEAR(F8),MONTH(F8)+17,DAY(F8)))</f>
      </c>
      <c r="L8" s="247"/>
      <c r="M8" s="247"/>
      <c r="N8" s="247"/>
    </row>
    <row r="9" spans="2:14" s="248" customFormat="1" ht="12" customHeight="1" thickTop="1">
      <c r="B9" s="231"/>
      <c r="C9" s="231"/>
      <c r="D9" s="231"/>
      <c r="E9" s="231"/>
      <c r="F9" s="234"/>
      <c r="G9" s="227"/>
      <c r="H9" s="232"/>
      <c r="L9" s="249"/>
      <c r="M9" s="249"/>
      <c r="N9" s="249"/>
    </row>
    <row r="10" spans="2:14" s="89" customFormat="1" ht="15" customHeight="1">
      <c r="B10" s="357" t="s">
        <v>192</v>
      </c>
      <c r="C10" s="357"/>
      <c r="D10" s="357"/>
      <c r="E10" s="357"/>
      <c r="F10" s="357"/>
      <c r="G10" s="357"/>
      <c r="H10" s="358"/>
      <c r="J10" s="223"/>
      <c r="K10" s="88">
        <v>32956</v>
      </c>
      <c r="L10" s="247"/>
      <c r="M10" s="247"/>
      <c r="N10" s="247"/>
    </row>
    <row r="11" spans="2:11" ht="48" customHeight="1">
      <c r="B11" s="342" t="s">
        <v>16</v>
      </c>
      <c r="C11" s="343"/>
      <c r="D11" s="343"/>
      <c r="E11" s="343"/>
      <c r="F11" s="343"/>
      <c r="G11" s="233"/>
      <c r="H11" s="236">
        <f>IF(ISBLANK(D8),"",H12-15)</f>
      </c>
      <c r="I11" s="224"/>
      <c r="J11" s="356"/>
      <c r="K11" s="88">
        <v>34454</v>
      </c>
    </row>
    <row r="12" spans="2:14" ht="48" customHeight="1">
      <c r="B12" s="344" t="s">
        <v>14</v>
      </c>
      <c r="C12" s="345"/>
      <c r="D12" s="345"/>
      <c r="E12" s="345"/>
      <c r="F12" s="345"/>
      <c r="G12" s="225"/>
      <c r="H12" s="237">
        <f>IF(ISBLANK(D8),"",DATE(YEAR(F8),MONTH(F8)+6,DAY(F8)))</f>
      </c>
      <c r="I12" s="224"/>
      <c r="J12" s="356"/>
      <c r="K12" s="250" t="str">
        <f>YEAR(K11)-YEAR(K10)-IF(OR(MONTH(K11)&lt;MONTH(K10),AND(MONTH(K11)=MONTH(K10),DAY(K11)&lt;DAY(K10))),1,0)&amp;" years,"&amp;MONTH(K11)-MONTH(K10)+IF(AND(MONTH(K11)&lt;=MONTH(K10),DAY(K11)&lt;DAY(K10)),11,IF(AND(MONTH(K11)&lt;MONTH(K10),DAY(K11)&gt;=DAY(K10)),12,IF(AND(MONTH(K11)&gt;MONTH(K10),DAY(K11)&lt;DAY(K10)),-1)))&amp;" months,"&amp;K11-DATE(YEAR(K11),MONTH(K11)-IF(DAY(K11)&lt;DAY(K10),1,0),DAY(K10))&amp;" days"</f>
        <v>4 years,1 months,6 days</v>
      </c>
      <c r="L12" s="251" t="s">
        <v>184</v>
      </c>
      <c r="M12" s="251" t="s">
        <v>185</v>
      </c>
      <c r="N12" s="251" t="s">
        <v>186</v>
      </c>
    </row>
    <row r="13" spans="2:14" ht="48" customHeight="1">
      <c r="B13" s="344" t="s">
        <v>191</v>
      </c>
      <c r="C13" s="345"/>
      <c r="D13" s="345"/>
      <c r="E13" s="345"/>
      <c r="F13" s="345"/>
      <c r="G13" s="225"/>
      <c r="H13" s="238">
        <f>IF(ISBLANK(D8),"",H12+10)</f>
      </c>
      <c r="I13" s="224"/>
      <c r="J13" s="356"/>
      <c r="K13" s="252"/>
      <c r="L13" s="251"/>
      <c r="M13" s="251"/>
      <c r="N13" s="251"/>
    </row>
    <row r="14" spans="2:15" ht="48" customHeight="1">
      <c r="B14" s="352" t="s">
        <v>17</v>
      </c>
      <c r="C14" s="353"/>
      <c r="D14" s="353"/>
      <c r="E14" s="353"/>
      <c r="F14" s="353"/>
      <c r="G14" s="225"/>
      <c r="H14" s="238">
        <f>IF(ISBLANK(D8),"",H12+31)</f>
      </c>
      <c r="I14" s="224"/>
      <c r="J14" s="356"/>
      <c r="L14" s="243">
        <v>39509</v>
      </c>
      <c r="M14" s="243">
        <v>39875</v>
      </c>
      <c r="N14" s="243">
        <v>40392</v>
      </c>
      <c r="O14" s="253" t="s">
        <v>187</v>
      </c>
    </row>
    <row r="15" spans="2:15" ht="48" customHeight="1">
      <c r="B15" s="354" t="s">
        <v>18</v>
      </c>
      <c r="C15" s="355"/>
      <c r="D15" s="355"/>
      <c r="E15" s="355"/>
      <c r="F15" s="355"/>
      <c r="G15" s="239"/>
      <c r="H15" s="240">
        <f>IF(ISBLANK(D8),"",H12+32)</f>
      </c>
      <c r="I15" s="224"/>
      <c r="K15" s="252"/>
      <c r="L15" s="243">
        <v>39838</v>
      </c>
      <c r="M15" s="243">
        <v>39839</v>
      </c>
      <c r="N15" s="243">
        <v>40355</v>
      </c>
      <c r="O15" s="253" t="s">
        <v>188</v>
      </c>
    </row>
    <row r="16" spans="2:15" ht="15" customHeight="1">
      <c r="B16" s="357" t="s">
        <v>193</v>
      </c>
      <c r="C16" s="357"/>
      <c r="D16" s="357"/>
      <c r="E16" s="357"/>
      <c r="F16" s="357"/>
      <c r="G16" s="357"/>
      <c r="H16" s="358"/>
      <c r="I16" s="224"/>
      <c r="L16" s="243">
        <v>39662</v>
      </c>
      <c r="M16" s="243">
        <v>39663</v>
      </c>
      <c r="N16" s="243">
        <v>40180</v>
      </c>
      <c r="O16" s="253" t="s">
        <v>187</v>
      </c>
    </row>
    <row r="17" spans="2:15" ht="48" customHeight="1">
      <c r="B17" s="342" t="s">
        <v>19</v>
      </c>
      <c r="C17" s="343"/>
      <c r="D17" s="343"/>
      <c r="E17" s="343"/>
      <c r="F17" s="343"/>
      <c r="G17" s="233"/>
      <c r="H17" s="236">
        <f>IF(ISBLANK(D8),"",H18-15)</f>
      </c>
      <c r="I17" s="224"/>
      <c r="J17" s="356"/>
      <c r="L17" s="243">
        <v>39964</v>
      </c>
      <c r="M17" s="243">
        <v>39965</v>
      </c>
      <c r="N17" s="243">
        <v>40483</v>
      </c>
      <c r="O17" s="253" t="s">
        <v>188</v>
      </c>
    </row>
    <row r="18" spans="2:15" ht="48" customHeight="1">
      <c r="B18" s="344" t="s">
        <v>15</v>
      </c>
      <c r="C18" s="345"/>
      <c r="D18" s="345"/>
      <c r="E18" s="345"/>
      <c r="F18" s="345"/>
      <c r="G18" s="225"/>
      <c r="H18" s="237">
        <f>IF(ISBLANK(D8),"",DATE(YEAR(F8),MONTH(F8)+12,DAY(F8)))</f>
      </c>
      <c r="I18" s="224"/>
      <c r="J18" s="356"/>
      <c r="L18" s="243">
        <v>40012</v>
      </c>
      <c r="M18" s="243">
        <v>40013</v>
      </c>
      <c r="N18" s="243">
        <v>40531</v>
      </c>
      <c r="O18" s="253" t="s">
        <v>188</v>
      </c>
    </row>
    <row r="19" spans="2:15" ht="48" customHeight="1">
      <c r="B19" s="344" t="s">
        <v>190</v>
      </c>
      <c r="C19" s="345"/>
      <c r="D19" s="345"/>
      <c r="E19" s="345"/>
      <c r="F19" s="345"/>
      <c r="G19" s="225"/>
      <c r="H19" s="238">
        <f>IF(ISBLANK(D8),"",H18+10)</f>
      </c>
      <c r="I19" s="224"/>
      <c r="J19" s="356"/>
      <c r="O19" s="253"/>
    </row>
    <row r="20" spans="2:14" ht="48" customHeight="1">
      <c r="B20" s="352" t="s">
        <v>20</v>
      </c>
      <c r="C20" s="353"/>
      <c r="D20" s="353"/>
      <c r="E20" s="353"/>
      <c r="F20" s="353"/>
      <c r="G20" s="225"/>
      <c r="H20" s="238">
        <f>IF(ISBLANK(D8),"",H18+31)</f>
      </c>
      <c r="I20" s="224"/>
      <c r="J20" s="356"/>
      <c r="L20" s="88"/>
      <c r="M20" s="88"/>
      <c r="N20" s="88"/>
    </row>
    <row r="21" spans="2:14" ht="48" customHeight="1" thickBot="1">
      <c r="B21" s="350" t="s">
        <v>21</v>
      </c>
      <c r="C21" s="351"/>
      <c r="D21" s="351"/>
      <c r="E21" s="351"/>
      <c r="F21" s="351"/>
      <c r="G21" s="226"/>
      <c r="H21" s="241">
        <f>IF(ISBLANK(D8),"",H18+32)</f>
      </c>
      <c r="I21" s="224"/>
      <c r="L21" s="88"/>
      <c r="M21" s="88"/>
      <c r="N21" s="88"/>
    </row>
    <row r="22" ht="15" customHeight="1"/>
    <row r="23" spans="2:10" ht="114" customHeight="1">
      <c r="B23" s="341" t="s">
        <v>13</v>
      </c>
      <c r="C23" s="341"/>
      <c r="D23" s="341"/>
      <c r="E23" s="341"/>
      <c r="F23" s="341"/>
      <c r="G23" s="341"/>
      <c r="H23" s="341"/>
      <c r="I23" s="254"/>
      <c r="J23" s="254"/>
    </row>
    <row r="24" spans="2:10" ht="28.5" customHeight="1">
      <c r="B24" s="348" t="s">
        <v>35</v>
      </c>
      <c r="C24" s="348"/>
      <c r="D24" s="348"/>
      <c r="E24" s="348"/>
      <c r="F24" s="348"/>
      <c r="G24" s="348"/>
      <c r="H24" s="348"/>
      <c r="I24" s="255"/>
      <c r="J24" s="255"/>
    </row>
    <row r="25" spans="2:8" ht="33.75" customHeight="1">
      <c r="B25" s="349" t="s">
        <v>28</v>
      </c>
      <c r="C25" s="349"/>
      <c r="D25" s="349"/>
      <c r="E25" s="349"/>
      <c r="F25" s="349"/>
      <c r="G25" s="349"/>
      <c r="H25" s="349"/>
    </row>
    <row r="26" ht="25.5" customHeight="1"/>
    <row r="27" ht="25.5" customHeight="1"/>
  </sheetData>
  <sheetProtection sheet="1" objects="1" scenarios="1" selectLockedCells="1"/>
  <mergeCells count="21">
    <mergeCell ref="J11:J14"/>
    <mergeCell ref="J17:J20"/>
    <mergeCell ref="B10:H10"/>
    <mergeCell ref="B16:H16"/>
    <mergeCell ref="B24:H24"/>
    <mergeCell ref="B25:H25"/>
    <mergeCell ref="B11:F11"/>
    <mergeCell ref="B12:F12"/>
    <mergeCell ref="B21:F21"/>
    <mergeCell ref="B20:F20"/>
    <mergeCell ref="B13:F13"/>
    <mergeCell ref="B19:F19"/>
    <mergeCell ref="B14:F14"/>
    <mergeCell ref="B15:F15"/>
    <mergeCell ref="B5:C5"/>
    <mergeCell ref="D5:H5"/>
    <mergeCell ref="B2:H2"/>
    <mergeCell ref="B23:H23"/>
    <mergeCell ref="B17:F17"/>
    <mergeCell ref="B18:F18"/>
    <mergeCell ref="B8:C8"/>
  </mergeCells>
  <printOptions horizontalCentered="1"/>
  <pageMargins left="0.75" right="0.75" top="0.75" bottom="0.75" header="0.5" footer="0.5"/>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tabColor indexed="40"/>
  </sheetPr>
  <dimension ref="B2:O238"/>
  <sheetViews>
    <sheetView showGridLines="0" showRowColHeaders="0" zoomScale="115" zoomScaleNormal="115" zoomScalePageLayoutView="0" workbookViewId="0" topLeftCell="A1">
      <selection activeCell="D4" sqref="D4:F4"/>
    </sheetView>
  </sheetViews>
  <sheetFormatPr defaultColWidth="9.140625" defaultRowHeight="12.75"/>
  <cols>
    <col min="1" max="1" width="14.7109375" style="8" customWidth="1"/>
    <col min="2" max="2" width="13.7109375" style="8" customWidth="1"/>
    <col min="3" max="3" width="12.57421875" style="8" customWidth="1"/>
    <col min="4" max="4" width="9.140625" style="8" customWidth="1"/>
    <col min="5" max="5" width="10.7109375" style="8" customWidth="1"/>
    <col min="6" max="6" width="13.8515625" style="8" customWidth="1"/>
    <col min="7" max="7" width="2.57421875" style="8" customWidth="1"/>
    <col min="8" max="8" width="14.7109375" style="8" hidden="1" customWidth="1"/>
    <col min="9" max="9" width="9.140625" style="8" hidden="1" customWidth="1"/>
    <col min="10" max="10" width="9.140625" style="8" customWidth="1"/>
    <col min="11" max="11" width="13.421875" style="8" customWidth="1"/>
    <col min="12" max="12" width="11.28125" style="8" bestFit="1" customWidth="1"/>
    <col min="13" max="13" width="12.421875" style="8" bestFit="1" customWidth="1"/>
    <col min="14" max="16384" width="9.140625" style="8" customWidth="1"/>
  </cols>
  <sheetData>
    <row r="1" ht="18.75" customHeight="1" thickBot="1"/>
    <row r="2" spans="2:7" ht="23.25" customHeight="1" thickBot="1">
      <c r="B2" s="362" t="s">
        <v>69</v>
      </c>
      <c r="C2" s="362"/>
      <c r="D2" s="362"/>
      <c r="E2" s="362"/>
      <c r="F2" s="362"/>
      <c r="G2" s="32"/>
    </row>
    <row r="3" ht="6.75" customHeight="1"/>
    <row r="4" spans="2:6" ht="18.75" customHeight="1">
      <c r="B4" s="360" t="s">
        <v>195</v>
      </c>
      <c r="C4" s="360"/>
      <c r="D4" s="359"/>
      <c r="E4" s="359"/>
      <c r="F4" s="359"/>
    </row>
    <row r="5" ht="7.5" customHeight="1" thickBot="1"/>
    <row r="6" spans="2:6" ht="26.25" customHeight="1" thickBot="1" thickTop="1">
      <c r="B6" s="367" t="s">
        <v>75</v>
      </c>
      <c r="C6" s="367"/>
      <c r="D6" s="367"/>
      <c r="E6" s="367"/>
      <c r="F6" s="33"/>
    </row>
    <row r="7" ht="9.75" customHeight="1" thickBot="1" thickTop="1"/>
    <row r="8" spans="2:6" ht="25.5" customHeight="1" thickBot="1">
      <c r="B8" s="367" t="s">
        <v>70</v>
      </c>
      <c r="C8" s="367"/>
      <c r="D8" s="367"/>
      <c r="E8" s="367"/>
      <c r="F8" s="34"/>
    </row>
    <row r="9" ht="9" customHeight="1"/>
    <row r="10" spans="2:6" ht="18" customHeight="1">
      <c r="B10" s="368" t="s">
        <v>58</v>
      </c>
      <c r="C10" s="368"/>
      <c r="D10" s="368"/>
      <c r="E10" s="368"/>
      <c r="F10" s="368"/>
    </row>
    <row r="11" spans="2:11" ht="29.25" customHeight="1">
      <c r="B11" s="37" t="s">
        <v>59</v>
      </c>
      <c r="C11" s="38" t="s">
        <v>60</v>
      </c>
      <c r="D11" s="371" t="s">
        <v>68</v>
      </c>
      <c r="E11" s="371"/>
      <c r="F11" s="39" t="s">
        <v>61</v>
      </c>
      <c r="G11" s="9"/>
      <c r="H11" s="10"/>
      <c r="I11" s="11"/>
      <c r="J11" s="12"/>
      <c r="K11" s="12"/>
    </row>
    <row r="12" spans="2:12" ht="13.5" customHeight="1">
      <c r="B12" s="44"/>
      <c r="C12" s="45"/>
      <c r="D12" s="42">
        <f>DATEDIF(B12,C12+1,"m")</f>
        <v>0</v>
      </c>
      <c r="E12" s="40">
        <f>IF(B12&gt;0,DATEDIF(B12,C12+1,"md"),0)</f>
        <v>0</v>
      </c>
      <c r="F12" s="43">
        <f>IF(B12&gt;0,DATEDIF(B12,C12+1,"d"),)</f>
        <v>0</v>
      </c>
      <c r="G12" s="13"/>
      <c r="H12" s="12"/>
      <c r="J12" s="12"/>
      <c r="K12" s="14"/>
      <c r="L12" s="15"/>
    </row>
    <row r="13" spans="2:11" ht="13.5" customHeight="1">
      <c r="B13" s="44"/>
      <c r="C13" s="45"/>
      <c r="D13" s="42">
        <f>DATEDIF(B13,C13+1,"m")</f>
        <v>0</v>
      </c>
      <c r="E13" s="40">
        <f>IF(B13&gt;0,DATEDIF(B13,C13+1,"md"),0)</f>
        <v>0</v>
      </c>
      <c r="F13" s="43">
        <f>IF(B13&gt;0,DATEDIF(B13,C13+1,"d"),0)</f>
        <v>0</v>
      </c>
      <c r="G13" s="13"/>
      <c r="H13" s="25">
        <f>F17</f>
        <v>0</v>
      </c>
      <c r="I13" s="27" t="s">
        <v>64</v>
      </c>
      <c r="K13" s="51"/>
    </row>
    <row r="14" spans="2:11" ht="13.5" customHeight="1">
      <c r="B14" s="44"/>
      <c r="C14" s="45"/>
      <c r="D14" s="42">
        <f>DATEDIF(B14,C14+1,"m")</f>
        <v>0</v>
      </c>
      <c r="E14" s="40">
        <f>IF(B14&gt;0,DATEDIF(B14,C14+1,"md"),0)</f>
        <v>0</v>
      </c>
      <c r="F14" s="43">
        <f>IF(B14&gt;0,DATEDIF(B14,C14+1,"d"),0)</f>
        <v>0</v>
      </c>
      <c r="G14" s="13"/>
      <c r="H14" s="28" t="e">
        <f>DATE(YEAR(F22),MONTH(F22)+F19,DAY(F22))</f>
        <v>#VALUE!</v>
      </c>
      <c r="I14" s="27" t="s">
        <v>65</v>
      </c>
      <c r="K14" s="51"/>
    </row>
    <row r="15" spans="2:11" ht="13.5" customHeight="1">
      <c r="B15" s="44"/>
      <c r="C15" s="45"/>
      <c r="D15" s="42">
        <f>DATEDIF(B15,C15+1,"m")</f>
        <v>0</v>
      </c>
      <c r="E15" s="40">
        <f>IF(B15&gt;0,DATEDIF(B15,C15+1,"md"),0)</f>
        <v>0</v>
      </c>
      <c r="F15" s="43">
        <f>IF(B15&gt;0,DATEDIF(B15,C15+1,"d"),0)</f>
        <v>0</v>
      </c>
      <c r="G15" s="13"/>
      <c r="H15" s="29" t="e">
        <f>H14-F22</f>
        <v>#VALUE!</v>
      </c>
      <c r="I15" s="27" t="s">
        <v>66</v>
      </c>
      <c r="K15" s="51"/>
    </row>
    <row r="16" spans="2:9" ht="13.5" customHeight="1">
      <c r="B16" s="44"/>
      <c r="C16" s="45"/>
      <c r="D16" s="42">
        <f>DATEDIF(B16,C16+1,"m")</f>
        <v>0</v>
      </c>
      <c r="E16" s="40">
        <f>IF(B16&gt;0,DATEDIF(B16,C16+1,"md"),0)</f>
        <v>0</v>
      </c>
      <c r="F16" s="43">
        <f>IF(B16&gt;0,DATEDIF(B16,C16+1,"d"),0)</f>
        <v>0</v>
      </c>
      <c r="G16" s="9"/>
      <c r="H16" s="29" t="e">
        <f>SUM(H15-H13)</f>
        <v>#VALUE!</v>
      </c>
      <c r="I16" s="27" t="s">
        <v>67</v>
      </c>
    </row>
    <row r="17" spans="2:11" ht="13.5" customHeight="1">
      <c r="B17" s="369" t="s">
        <v>62</v>
      </c>
      <c r="C17" s="370"/>
      <c r="D17" s="41">
        <f>SUM(D12:D16)</f>
        <v>0</v>
      </c>
      <c r="E17" s="41">
        <f>SUM(E12:E16)</f>
        <v>0</v>
      </c>
      <c r="F17" s="48">
        <f>SUM(F12:F16)</f>
        <v>0</v>
      </c>
      <c r="H17" s="26"/>
      <c r="I17" s="16"/>
      <c r="J17" s="16"/>
      <c r="K17" s="12"/>
    </row>
    <row r="18" spans="4:11" ht="12.75" customHeight="1">
      <c r="D18" s="17"/>
      <c r="E18" s="17"/>
      <c r="F18" s="17"/>
      <c r="G18" s="18"/>
      <c r="H18" s="16"/>
      <c r="I18" s="16"/>
      <c r="J18" s="16"/>
      <c r="K18" s="12"/>
    </row>
    <row r="19" spans="2:11" ht="12.75" customHeight="1">
      <c r="B19" s="365" t="s">
        <v>114</v>
      </c>
      <c r="C19" s="365"/>
      <c r="D19" s="365"/>
      <c r="E19" s="366"/>
      <c r="F19" s="19">
        <f>F6</f>
        <v>0</v>
      </c>
      <c r="G19" s="18"/>
      <c r="H19" s="16"/>
      <c r="I19" s="16"/>
      <c r="J19" s="16"/>
      <c r="K19" s="12"/>
    </row>
    <row r="20" spans="2:11" ht="12.75" customHeight="1">
      <c r="B20" s="361" t="s">
        <v>73</v>
      </c>
      <c r="C20" s="361"/>
      <c r="D20" s="361"/>
      <c r="E20" s="361"/>
      <c r="F20" s="20">
        <f>(F17/30.42)</f>
        <v>0</v>
      </c>
      <c r="G20" s="18"/>
      <c r="H20" s="16"/>
      <c r="I20" s="16"/>
      <c r="J20" s="16"/>
      <c r="K20" s="12"/>
    </row>
    <row r="21" spans="2:7" ht="12.75">
      <c r="B21" s="363" t="s">
        <v>74</v>
      </c>
      <c r="C21" s="364"/>
      <c r="D21" s="364"/>
      <c r="E21" s="364"/>
      <c r="F21" s="21">
        <f>IF(ISBLANK(F6),"",(F6-F20))</f>
      </c>
      <c r="G21" s="22"/>
    </row>
    <row r="22" spans="2:6" ht="12.75" customHeight="1">
      <c r="B22" s="361" t="s">
        <v>63</v>
      </c>
      <c r="C22" s="361"/>
      <c r="D22" s="361"/>
      <c r="E22" s="361"/>
      <c r="F22" s="23">
        <f>IF(ISBLANK(F8),"",F8)</f>
      </c>
    </row>
    <row r="23" spans="2:6" ht="19.5" customHeight="1">
      <c r="B23" s="375" t="s">
        <v>72</v>
      </c>
      <c r="C23" s="375"/>
      <c r="D23" s="375"/>
      <c r="E23" s="376"/>
      <c r="F23" s="24">
        <f>IF(ISBLANK(F8),"",DATE(YEAR(F22),MONTH(F22),DAY(F22)+H16))</f>
      </c>
    </row>
    <row r="24" spans="2:6" ht="14.25" customHeight="1">
      <c r="B24" s="106"/>
      <c r="C24" s="106"/>
      <c r="D24" s="106"/>
      <c r="E24" s="106"/>
      <c r="F24" s="106"/>
    </row>
    <row r="25" spans="2:11" ht="52.5" customHeight="1">
      <c r="B25" s="373" t="s">
        <v>23</v>
      </c>
      <c r="C25" s="374"/>
      <c r="D25" s="374"/>
      <c r="E25" s="374"/>
      <c r="F25" s="374"/>
      <c r="G25" s="374"/>
      <c r="H25" s="12"/>
      <c r="I25" s="12"/>
      <c r="J25" s="12"/>
      <c r="K25" s="12"/>
    </row>
    <row r="26" spans="2:11" ht="45" customHeight="1">
      <c r="B26" s="373" t="s">
        <v>24</v>
      </c>
      <c r="C26" s="373"/>
      <c r="D26" s="373"/>
      <c r="E26" s="373"/>
      <c r="F26" s="373"/>
      <c r="G26" s="373"/>
      <c r="H26" s="12"/>
      <c r="I26" s="12"/>
      <c r="J26" s="12"/>
      <c r="K26" s="12"/>
    </row>
    <row r="27" spans="4:11" ht="12.75">
      <c r="D27" s="13"/>
      <c r="E27" s="13"/>
      <c r="F27" s="13"/>
      <c r="G27" s="13"/>
      <c r="H27" s="12"/>
      <c r="I27" s="12"/>
      <c r="J27" s="12"/>
      <c r="K27" s="12"/>
    </row>
    <row r="28" spans="2:6" ht="12.75">
      <c r="B28" s="372" t="s">
        <v>29</v>
      </c>
      <c r="C28" s="372"/>
      <c r="D28" s="372"/>
      <c r="E28" s="372"/>
      <c r="F28" s="372"/>
    </row>
    <row r="32" spans="4:11" ht="12.75">
      <c r="D32" s="13"/>
      <c r="E32" s="13"/>
      <c r="F32" s="13"/>
      <c r="G32" s="13"/>
      <c r="H32" s="13"/>
      <c r="I32" s="13"/>
      <c r="J32" s="12"/>
      <c r="K32" s="12"/>
    </row>
    <row r="33" spans="4:15" ht="12.75">
      <c r="D33" s="30"/>
      <c r="E33" s="30"/>
      <c r="F33" s="30"/>
      <c r="G33" s="30"/>
      <c r="H33" s="30"/>
      <c r="I33" s="30"/>
      <c r="O33" s="31"/>
    </row>
    <row r="34" spans="4:9" ht="12.75">
      <c r="D34" s="30"/>
      <c r="E34" s="30"/>
      <c r="F34" s="30"/>
      <c r="G34" s="30"/>
      <c r="H34" s="30"/>
      <c r="I34" s="30"/>
    </row>
    <row r="35" spans="4:9" ht="12.75">
      <c r="D35" s="30"/>
      <c r="E35" s="30"/>
      <c r="F35" s="30"/>
      <c r="G35" s="30"/>
      <c r="H35" s="30"/>
      <c r="I35" s="30"/>
    </row>
    <row r="36" spans="4:9" ht="12.75">
      <c r="D36" s="30"/>
      <c r="E36" s="30"/>
      <c r="F36" s="30"/>
      <c r="G36" s="30"/>
      <c r="H36" s="30"/>
      <c r="I36" s="30"/>
    </row>
    <row r="37" spans="4:9" ht="12.75">
      <c r="D37" s="30"/>
      <c r="E37" s="30"/>
      <c r="F37" s="30"/>
      <c r="G37" s="30"/>
      <c r="H37" s="30"/>
      <c r="I37" s="30"/>
    </row>
    <row r="38" spans="4:9" ht="12.75">
      <c r="D38" s="30"/>
      <c r="E38" s="30"/>
      <c r="F38" s="30"/>
      <c r="G38" s="30"/>
      <c r="H38" s="30"/>
      <c r="I38" s="30"/>
    </row>
    <row r="39" spans="4:9" ht="12.75">
      <c r="D39" s="30"/>
      <c r="E39" s="30"/>
      <c r="F39" s="30"/>
      <c r="G39" s="30"/>
      <c r="H39" s="30"/>
      <c r="I39" s="30"/>
    </row>
    <row r="40" spans="4:9" ht="12.75">
      <c r="D40" s="30"/>
      <c r="E40" s="30"/>
      <c r="F40" s="30"/>
      <c r="G40" s="30"/>
      <c r="H40" s="30"/>
      <c r="I40" s="30"/>
    </row>
    <row r="41" spans="4:9" ht="12.75">
      <c r="D41" s="30"/>
      <c r="E41" s="30"/>
      <c r="F41" s="30"/>
      <c r="G41" s="30"/>
      <c r="H41" s="30"/>
      <c r="I41" s="30"/>
    </row>
    <row r="42" spans="4:9" ht="12.75">
      <c r="D42" s="30"/>
      <c r="E42" s="30"/>
      <c r="F42" s="30"/>
      <c r="G42" s="30"/>
      <c r="H42" s="30"/>
      <c r="I42" s="30"/>
    </row>
    <row r="43" spans="4:9" ht="12.75">
      <c r="D43" s="30"/>
      <c r="E43" s="30"/>
      <c r="F43" s="30"/>
      <c r="G43" s="30"/>
      <c r="H43" s="30"/>
      <c r="I43" s="30"/>
    </row>
    <row r="44" spans="4:9" ht="12.75">
      <c r="D44" s="30"/>
      <c r="E44" s="30"/>
      <c r="F44" s="30"/>
      <c r="G44" s="30"/>
      <c r="H44" s="30"/>
      <c r="I44" s="30"/>
    </row>
    <row r="45" spans="4:9" ht="12.75">
      <c r="D45" s="30"/>
      <c r="E45" s="30"/>
      <c r="F45" s="30"/>
      <c r="G45" s="30"/>
      <c r="H45" s="30"/>
      <c r="I45" s="30"/>
    </row>
    <row r="46" spans="4:9" ht="12.75">
      <c r="D46" s="30"/>
      <c r="E46" s="30"/>
      <c r="F46" s="30"/>
      <c r="G46" s="30"/>
      <c r="H46" s="30"/>
      <c r="I46" s="30"/>
    </row>
    <row r="47" spans="4:9" ht="12.75">
      <c r="D47" s="30"/>
      <c r="E47" s="30"/>
      <c r="F47" s="30"/>
      <c r="G47" s="30"/>
      <c r="H47" s="30"/>
      <c r="I47" s="30"/>
    </row>
    <row r="48" spans="4:9" ht="12.75">
      <c r="D48" s="30"/>
      <c r="E48" s="30"/>
      <c r="F48" s="30"/>
      <c r="G48" s="30"/>
      <c r="H48" s="30"/>
      <c r="I48" s="30"/>
    </row>
    <row r="49" spans="4:9" ht="12.75">
      <c r="D49" s="30"/>
      <c r="E49" s="30"/>
      <c r="F49" s="30"/>
      <c r="G49" s="30"/>
      <c r="H49" s="30"/>
      <c r="I49" s="30"/>
    </row>
    <row r="50" spans="4:9" ht="12.75">
      <c r="D50" s="30"/>
      <c r="E50" s="30"/>
      <c r="F50" s="30"/>
      <c r="G50" s="30"/>
      <c r="H50" s="30"/>
      <c r="I50" s="30"/>
    </row>
    <row r="51" spans="4:9" ht="12.75">
      <c r="D51" s="30"/>
      <c r="E51" s="30"/>
      <c r="F51" s="30"/>
      <c r="G51" s="30"/>
      <c r="H51" s="30"/>
      <c r="I51" s="30"/>
    </row>
    <row r="52" spans="4:9" ht="12.75">
      <c r="D52" s="30"/>
      <c r="E52" s="30"/>
      <c r="F52" s="30"/>
      <c r="G52" s="30"/>
      <c r="H52" s="30"/>
      <c r="I52" s="30"/>
    </row>
    <row r="53" spans="4:9" ht="12.75">
      <c r="D53" s="30"/>
      <c r="E53" s="30"/>
      <c r="F53" s="30"/>
      <c r="G53" s="30"/>
      <c r="H53" s="30"/>
      <c r="I53" s="30"/>
    </row>
    <row r="54" spans="4:9" ht="12.75">
      <c r="D54" s="30"/>
      <c r="E54" s="30"/>
      <c r="F54" s="30"/>
      <c r="G54" s="30"/>
      <c r="H54" s="30"/>
      <c r="I54" s="30"/>
    </row>
    <row r="55" spans="4:9" ht="12.75">
      <c r="D55" s="30"/>
      <c r="E55" s="30"/>
      <c r="F55" s="30"/>
      <c r="G55" s="30"/>
      <c r="H55" s="30"/>
      <c r="I55" s="30"/>
    </row>
    <row r="56" spans="4:9" ht="12.75">
      <c r="D56" s="30"/>
      <c r="E56" s="30"/>
      <c r="F56" s="30"/>
      <c r="G56" s="30"/>
      <c r="H56" s="30"/>
      <c r="I56" s="30"/>
    </row>
    <row r="57" spans="4:9" ht="12.75">
      <c r="D57" s="30"/>
      <c r="E57" s="30"/>
      <c r="F57" s="30"/>
      <c r="G57" s="30"/>
      <c r="H57" s="30"/>
      <c r="I57" s="30"/>
    </row>
    <row r="58" spans="4:9" ht="12.75">
      <c r="D58" s="30"/>
      <c r="E58" s="30"/>
      <c r="F58" s="30"/>
      <c r="G58" s="30"/>
      <c r="H58" s="30"/>
      <c r="I58" s="30"/>
    </row>
    <row r="59" spans="4:9" ht="12.75">
      <c r="D59" s="30"/>
      <c r="E59" s="30"/>
      <c r="F59" s="30"/>
      <c r="G59" s="30"/>
      <c r="H59" s="30"/>
      <c r="I59" s="30"/>
    </row>
    <row r="60" spans="4:9" ht="12.75">
      <c r="D60" s="30"/>
      <c r="E60" s="30"/>
      <c r="F60" s="30"/>
      <c r="G60" s="30"/>
      <c r="H60" s="30"/>
      <c r="I60" s="30"/>
    </row>
    <row r="61" spans="4:9" ht="12.75">
      <c r="D61" s="30"/>
      <c r="E61" s="30"/>
      <c r="F61" s="30"/>
      <c r="G61" s="30"/>
      <c r="H61" s="30"/>
      <c r="I61" s="30"/>
    </row>
    <row r="62" spans="4:9" ht="12.75">
      <c r="D62" s="30"/>
      <c r="E62" s="30"/>
      <c r="F62" s="30"/>
      <c r="G62" s="30"/>
      <c r="H62" s="30"/>
      <c r="I62" s="30"/>
    </row>
    <row r="63" spans="4:9" ht="12.75">
      <c r="D63" s="30"/>
      <c r="E63" s="30"/>
      <c r="F63" s="30"/>
      <c r="G63" s="30"/>
      <c r="H63" s="30"/>
      <c r="I63" s="30"/>
    </row>
    <row r="64" spans="4:9" ht="12.75">
      <c r="D64" s="30"/>
      <c r="E64" s="30"/>
      <c r="F64" s="30"/>
      <c r="G64" s="30"/>
      <c r="H64" s="30"/>
      <c r="I64" s="30"/>
    </row>
    <row r="65" spans="4:9" ht="12.75">
      <c r="D65" s="30"/>
      <c r="E65" s="30"/>
      <c r="F65" s="30"/>
      <c r="G65" s="30"/>
      <c r="H65" s="30"/>
      <c r="I65" s="30"/>
    </row>
    <row r="66" spans="4:9" ht="12.75">
      <c r="D66" s="30"/>
      <c r="E66" s="30"/>
      <c r="F66" s="30"/>
      <c r="G66" s="30"/>
      <c r="H66" s="30"/>
      <c r="I66" s="30"/>
    </row>
    <row r="67" spans="4:9" ht="12.75">
      <c r="D67" s="30"/>
      <c r="E67" s="30"/>
      <c r="F67" s="30"/>
      <c r="G67" s="30"/>
      <c r="H67" s="30"/>
      <c r="I67" s="30"/>
    </row>
    <row r="68" spans="4:9" ht="12.75">
      <c r="D68" s="30"/>
      <c r="E68" s="30"/>
      <c r="F68" s="30"/>
      <c r="G68" s="30"/>
      <c r="H68" s="30"/>
      <c r="I68" s="30"/>
    </row>
    <row r="69" spans="4:9" ht="12.75">
      <c r="D69" s="30"/>
      <c r="E69" s="30"/>
      <c r="F69" s="30"/>
      <c r="G69" s="30"/>
      <c r="H69" s="30"/>
      <c r="I69" s="30"/>
    </row>
    <row r="70" spans="4:9" ht="12.75">
      <c r="D70" s="30"/>
      <c r="E70" s="30"/>
      <c r="F70" s="30"/>
      <c r="G70" s="30"/>
      <c r="H70" s="30"/>
      <c r="I70" s="30"/>
    </row>
    <row r="71" spans="4:9" ht="12.75">
      <c r="D71" s="30"/>
      <c r="E71" s="30"/>
      <c r="F71" s="30"/>
      <c r="G71" s="30"/>
      <c r="H71" s="30"/>
      <c r="I71" s="30"/>
    </row>
    <row r="72" spans="4:9" ht="12.75">
      <c r="D72" s="30"/>
      <c r="E72" s="30"/>
      <c r="F72" s="30"/>
      <c r="G72" s="30"/>
      <c r="H72" s="30"/>
      <c r="I72" s="30"/>
    </row>
    <row r="73" spans="4:9" ht="12.75">
      <c r="D73" s="30"/>
      <c r="E73" s="30"/>
      <c r="F73" s="30"/>
      <c r="G73" s="30"/>
      <c r="H73" s="30"/>
      <c r="I73" s="30"/>
    </row>
    <row r="74" spans="4:9" ht="12.75">
      <c r="D74" s="30"/>
      <c r="E74" s="30"/>
      <c r="F74" s="30"/>
      <c r="G74" s="30"/>
      <c r="H74" s="30"/>
      <c r="I74" s="30"/>
    </row>
    <row r="75" spans="4:9" ht="12.75">
      <c r="D75" s="30"/>
      <c r="E75" s="30"/>
      <c r="F75" s="30"/>
      <c r="G75" s="30"/>
      <c r="H75" s="30"/>
      <c r="I75" s="30"/>
    </row>
    <row r="76" spans="4:9" ht="12.75">
      <c r="D76" s="30"/>
      <c r="E76" s="30"/>
      <c r="F76" s="30"/>
      <c r="G76" s="30"/>
      <c r="H76" s="30"/>
      <c r="I76" s="30"/>
    </row>
    <row r="77" spans="4:9" ht="12.75">
      <c r="D77" s="30"/>
      <c r="E77" s="30"/>
      <c r="F77" s="30"/>
      <c r="G77" s="30"/>
      <c r="H77" s="30"/>
      <c r="I77" s="30"/>
    </row>
    <row r="78" spans="4:9" ht="12.75">
      <c r="D78" s="30"/>
      <c r="E78" s="30"/>
      <c r="F78" s="30"/>
      <c r="G78" s="30"/>
      <c r="H78" s="30"/>
      <c r="I78" s="30"/>
    </row>
    <row r="79" spans="4:9" ht="12.75">
      <c r="D79" s="30"/>
      <c r="E79" s="30"/>
      <c r="F79" s="30"/>
      <c r="G79" s="30"/>
      <c r="H79" s="30"/>
      <c r="I79" s="30"/>
    </row>
    <row r="80" spans="4:9" ht="12.75">
      <c r="D80" s="30"/>
      <c r="E80" s="30"/>
      <c r="F80" s="30"/>
      <c r="G80" s="30"/>
      <c r="H80" s="30"/>
      <c r="I80" s="30"/>
    </row>
    <row r="81" spans="4:9" ht="12.75">
      <c r="D81" s="30"/>
      <c r="E81" s="30"/>
      <c r="F81" s="30"/>
      <c r="G81" s="30"/>
      <c r="H81" s="30"/>
      <c r="I81" s="30"/>
    </row>
    <row r="82" spans="4:9" ht="12.75">
      <c r="D82" s="30"/>
      <c r="E82" s="30"/>
      <c r="F82" s="30"/>
      <c r="G82" s="30"/>
      <c r="H82" s="30"/>
      <c r="I82" s="30"/>
    </row>
    <row r="83" spans="4:9" ht="12.75">
      <c r="D83" s="30"/>
      <c r="E83" s="30"/>
      <c r="F83" s="30"/>
      <c r="G83" s="30"/>
      <c r="H83" s="30"/>
      <c r="I83" s="30"/>
    </row>
    <row r="84" spans="4:9" ht="12.75">
      <c r="D84" s="30"/>
      <c r="E84" s="30"/>
      <c r="F84" s="30"/>
      <c r="G84" s="30"/>
      <c r="H84" s="30"/>
      <c r="I84" s="30"/>
    </row>
    <row r="85" spans="4:9" ht="12.75">
      <c r="D85" s="30"/>
      <c r="E85" s="30"/>
      <c r="F85" s="30"/>
      <c r="G85" s="30"/>
      <c r="H85" s="30"/>
      <c r="I85" s="30"/>
    </row>
    <row r="86" spans="4:9" ht="12.75">
      <c r="D86" s="30"/>
      <c r="E86" s="30"/>
      <c r="F86" s="30"/>
      <c r="G86" s="30"/>
      <c r="H86" s="30"/>
      <c r="I86" s="30"/>
    </row>
    <row r="87" spans="4:9" ht="12.75">
      <c r="D87" s="30"/>
      <c r="E87" s="30"/>
      <c r="F87" s="30"/>
      <c r="G87" s="30"/>
      <c r="H87" s="30"/>
      <c r="I87" s="30"/>
    </row>
    <row r="88" spans="4:9" ht="12.75">
      <c r="D88" s="30"/>
      <c r="E88" s="30"/>
      <c r="F88" s="30"/>
      <c r="G88" s="30"/>
      <c r="H88" s="30"/>
      <c r="I88" s="30"/>
    </row>
    <row r="89" spans="4:9" ht="12.75">
      <c r="D89" s="30"/>
      <c r="E89" s="30"/>
      <c r="F89" s="30"/>
      <c r="G89" s="30"/>
      <c r="H89" s="30"/>
      <c r="I89" s="30"/>
    </row>
    <row r="90" spans="4:9" ht="12.75">
      <c r="D90" s="30"/>
      <c r="E90" s="30"/>
      <c r="F90" s="30"/>
      <c r="G90" s="30"/>
      <c r="H90" s="30"/>
      <c r="I90" s="30"/>
    </row>
    <row r="91" spans="4:9" ht="12.75">
      <c r="D91" s="30"/>
      <c r="E91" s="30"/>
      <c r="F91" s="30"/>
      <c r="G91" s="30"/>
      <c r="H91" s="30"/>
      <c r="I91" s="30"/>
    </row>
    <row r="92" spans="4:9" ht="12.75">
      <c r="D92" s="30"/>
      <c r="E92" s="30"/>
      <c r="F92" s="30"/>
      <c r="G92" s="30"/>
      <c r="H92" s="30"/>
      <c r="I92" s="30"/>
    </row>
    <row r="93" spans="4:9" ht="12.75">
      <c r="D93" s="30"/>
      <c r="E93" s="30"/>
      <c r="F93" s="30"/>
      <c r="G93" s="30"/>
      <c r="H93" s="30"/>
      <c r="I93" s="30"/>
    </row>
    <row r="94" spans="4:9" ht="12.75">
      <c r="D94" s="30"/>
      <c r="E94" s="30"/>
      <c r="F94" s="30"/>
      <c r="G94" s="30"/>
      <c r="H94" s="30"/>
      <c r="I94" s="30"/>
    </row>
    <row r="95" spans="4:9" ht="12.75">
      <c r="D95" s="30"/>
      <c r="E95" s="30"/>
      <c r="F95" s="30"/>
      <c r="G95" s="30"/>
      <c r="H95" s="30"/>
      <c r="I95" s="30"/>
    </row>
    <row r="96" spans="4:9" ht="12.75">
      <c r="D96" s="30"/>
      <c r="E96" s="30"/>
      <c r="F96" s="30"/>
      <c r="G96" s="30"/>
      <c r="H96" s="30"/>
      <c r="I96" s="30"/>
    </row>
    <row r="97" spans="4:9" ht="12.75">
      <c r="D97" s="30"/>
      <c r="E97" s="30"/>
      <c r="F97" s="30"/>
      <c r="G97" s="30"/>
      <c r="H97" s="30"/>
      <c r="I97" s="30"/>
    </row>
    <row r="98" spans="4:9" ht="12.75">
      <c r="D98" s="30"/>
      <c r="E98" s="30"/>
      <c r="F98" s="30"/>
      <c r="G98" s="30"/>
      <c r="H98" s="30"/>
      <c r="I98" s="30"/>
    </row>
    <row r="99" spans="4:9" ht="12.75">
      <c r="D99" s="30"/>
      <c r="E99" s="30"/>
      <c r="F99" s="30"/>
      <c r="G99" s="30"/>
      <c r="H99" s="30"/>
      <c r="I99" s="30"/>
    </row>
    <row r="100" spans="4:9" ht="12.75">
      <c r="D100" s="30"/>
      <c r="E100" s="30"/>
      <c r="F100" s="30"/>
      <c r="G100" s="30"/>
      <c r="H100" s="30"/>
      <c r="I100" s="30"/>
    </row>
    <row r="101" spans="4:9" ht="12.75">
      <c r="D101" s="30"/>
      <c r="E101" s="30"/>
      <c r="F101" s="30"/>
      <c r="G101" s="30"/>
      <c r="H101" s="30"/>
      <c r="I101" s="30"/>
    </row>
    <row r="102" spans="4:9" ht="12.75">
      <c r="D102" s="30"/>
      <c r="E102" s="30"/>
      <c r="F102" s="30"/>
      <c r="G102" s="30"/>
      <c r="H102" s="30"/>
      <c r="I102" s="30"/>
    </row>
    <row r="103" spans="4:9" ht="12.75">
      <c r="D103" s="30"/>
      <c r="E103" s="30"/>
      <c r="F103" s="30"/>
      <c r="G103" s="30"/>
      <c r="H103" s="30"/>
      <c r="I103" s="30"/>
    </row>
    <row r="104" spans="4:9" ht="12.75">
      <c r="D104" s="30"/>
      <c r="E104" s="30"/>
      <c r="F104" s="30"/>
      <c r="G104" s="30"/>
      <c r="H104" s="30"/>
      <c r="I104" s="30"/>
    </row>
    <row r="105" spans="4:9" ht="12.75">
      <c r="D105" s="30"/>
      <c r="E105" s="30"/>
      <c r="F105" s="30"/>
      <c r="G105" s="30"/>
      <c r="H105" s="30"/>
      <c r="I105" s="30"/>
    </row>
    <row r="106" spans="4:9" ht="12.75">
      <c r="D106" s="30"/>
      <c r="E106" s="30"/>
      <c r="F106" s="30"/>
      <c r="G106" s="30"/>
      <c r="H106" s="30"/>
      <c r="I106" s="30"/>
    </row>
    <row r="107" spans="4:9" ht="12.75">
      <c r="D107" s="30"/>
      <c r="E107" s="30"/>
      <c r="F107" s="30"/>
      <c r="G107" s="30"/>
      <c r="H107" s="30"/>
      <c r="I107" s="30"/>
    </row>
    <row r="108" spans="4:9" ht="12.75">
      <c r="D108" s="30"/>
      <c r="E108" s="30"/>
      <c r="F108" s="30"/>
      <c r="G108" s="30"/>
      <c r="H108" s="30"/>
      <c r="I108" s="30"/>
    </row>
    <row r="109" spans="4:9" ht="12.75">
      <c r="D109" s="30"/>
      <c r="E109" s="30"/>
      <c r="F109" s="30"/>
      <c r="G109" s="30"/>
      <c r="H109" s="30"/>
      <c r="I109" s="30"/>
    </row>
    <row r="110" spans="4:9" ht="12.75">
      <c r="D110" s="30"/>
      <c r="E110" s="30"/>
      <c r="F110" s="30"/>
      <c r="G110" s="30"/>
      <c r="H110" s="30"/>
      <c r="I110" s="30"/>
    </row>
    <row r="111" spans="4:9" ht="12.75">
      <c r="D111" s="30"/>
      <c r="E111" s="30"/>
      <c r="F111" s="30"/>
      <c r="G111" s="30"/>
      <c r="H111" s="30"/>
      <c r="I111" s="30"/>
    </row>
    <row r="112" spans="4:9" ht="12.75">
      <c r="D112" s="30"/>
      <c r="E112" s="30"/>
      <c r="F112" s="30"/>
      <c r="G112" s="30"/>
      <c r="H112" s="30"/>
      <c r="I112" s="30"/>
    </row>
    <row r="113" spans="4:9" ht="12.75">
      <c r="D113" s="30"/>
      <c r="E113" s="30"/>
      <c r="F113" s="30"/>
      <c r="G113" s="30"/>
      <c r="H113" s="30"/>
      <c r="I113" s="30"/>
    </row>
    <row r="114" spans="4:9" ht="12.75">
      <c r="D114" s="30"/>
      <c r="E114" s="30"/>
      <c r="F114" s="30"/>
      <c r="G114" s="30"/>
      <c r="H114" s="30"/>
      <c r="I114" s="30"/>
    </row>
    <row r="115" spans="4:9" ht="12.75">
      <c r="D115" s="30"/>
      <c r="E115" s="30"/>
      <c r="F115" s="30"/>
      <c r="G115" s="30"/>
      <c r="H115" s="30"/>
      <c r="I115" s="30"/>
    </row>
    <row r="116" spans="4:9" ht="12.75">
      <c r="D116" s="30"/>
      <c r="E116" s="30"/>
      <c r="F116" s="30"/>
      <c r="G116" s="30"/>
      <c r="H116" s="30"/>
      <c r="I116" s="30"/>
    </row>
    <row r="117" spans="4:9" ht="12.75">
      <c r="D117" s="30"/>
      <c r="E117" s="30"/>
      <c r="F117" s="30"/>
      <c r="G117" s="30"/>
      <c r="H117" s="30"/>
      <c r="I117" s="30"/>
    </row>
    <row r="118" spans="4:9" ht="12.75">
      <c r="D118" s="30"/>
      <c r="E118" s="30"/>
      <c r="F118" s="30"/>
      <c r="G118" s="30"/>
      <c r="H118" s="30"/>
      <c r="I118" s="30"/>
    </row>
    <row r="119" spans="4:9" ht="12.75">
      <c r="D119" s="30"/>
      <c r="E119" s="30"/>
      <c r="F119" s="30"/>
      <c r="G119" s="30"/>
      <c r="H119" s="30"/>
      <c r="I119" s="30"/>
    </row>
    <row r="120" spans="4:9" ht="12.75">
      <c r="D120" s="30"/>
      <c r="E120" s="30"/>
      <c r="F120" s="30"/>
      <c r="G120" s="30"/>
      <c r="H120" s="30"/>
      <c r="I120" s="30"/>
    </row>
    <row r="121" spans="4:9" ht="12.75">
      <c r="D121" s="30"/>
      <c r="E121" s="30"/>
      <c r="F121" s="30"/>
      <c r="G121" s="30"/>
      <c r="H121" s="30"/>
      <c r="I121" s="30"/>
    </row>
    <row r="122" spans="4:9" ht="12.75">
      <c r="D122" s="30"/>
      <c r="E122" s="30"/>
      <c r="F122" s="30"/>
      <c r="G122" s="30"/>
      <c r="H122" s="30"/>
      <c r="I122" s="30"/>
    </row>
    <row r="123" spans="4:9" ht="12.75">
      <c r="D123" s="30"/>
      <c r="E123" s="30"/>
      <c r="F123" s="30"/>
      <c r="G123" s="30"/>
      <c r="H123" s="30"/>
      <c r="I123" s="30"/>
    </row>
    <row r="124" spans="4:9" ht="12.75">
      <c r="D124" s="30"/>
      <c r="E124" s="30"/>
      <c r="F124" s="30"/>
      <c r="G124" s="30"/>
      <c r="H124" s="30"/>
      <c r="I124" s="30"/>
    </row>
    <row r="125" spans="4:9" ht="12.75">
      <c r="D125" s="30"/>
      <c r="E125" s="30"/>
      <c r="F125" s="30"/>
      <c r="G125" s="30"/>
      <c r="H125" s="30"/>
      <c r="I125" s="30"/>
    </row>
    <row r="126" spans="4:9" ht="12.75">
      <c r="D126" s="30"/>
      <c r="E126" s="30"/>
      <c r="F126" s="30"/>
      <c r="G126" s="30"/>
      <c r="H126" s="30"/>
      <c r="I126" s="30"/>
    </row>
    <row r="127" spans="4:9" ht="12.75">
      <c r="D127" s="30"/>
      <c r="E127" s="30"/>
      <c r="F127" s="30"/>
      <c r="G127" s="30"/>
      <c r="H127" s="30"/>
      <c r="I127" s="30"/>
    </row>
    <row r="128" spans="4:9" ht="12.75">
      <c r="D128" s="30"/>
      <c r="E128" s="30"/>
      <c r="F128" s="30"/>
      <c r="G128" s="30"/>
      <c r="H128" s="30"/>
      <c r="I128" s="30"/>
    </row>
    <row r="129" spans="4:9" ht="12.75">
      <c r="D129" s="30"/>
      <c r="E129" s="30"/>
      <c r="F129" s="30"/>
      <c r="G129" s="30"/>
      <c r="H129" s="30"/>
      <c r="I129" s="30"/>
    </row>
    <row r="130" spans="4:9" ht="12.75">
      <c r="D130" s="30"/>
      <c r="E130" s="30"/>
      <c r="F130" s="30"/>
      <c r="G130" s="30"/>
      <c r="H130" s="30"/>
      <c r="I130" s="30"/>
    </row>
    <row r="131" spans="4:9" ht="12.75">
      <c r="D131" s="30"/>
      <c r="E131" s="30"/>
      <c r="F131" s="30"/>
      <c r="G131" s="30"/>
      <c r="H131" s="30"/>
      <c r="I131" s="30"/>
    </row>
    <row r="132" spans="4:9" ht="12.75">
      <c r="D132" s="30"/>
      <c r="E132" s="30"/>
      <c r="F132" s="30"/>
      <c r="G132" s="30"/>
      <c r="H132" s="30"/>
      <c r="I132" s="30"/>
    </row>
    <row r="133" spans="4:9" ht="12.75">
      <c r="D133" s="30"/>
      <c r="E133" s="30"/>
      <c r="F133" s="30"/>
      <c r="G133" s="30"/>
      <c r="H133" s="30"/>
      <c r="I133" s="30"/>
    </row>
    <row r="134" spans="4:9" ht="12.75">
      <c r="D134" s="30"/>
      <c r="E134" s="30"/>
      <c r="F134" s="30"/>
      <c r="G134" s="30"/>
      <c r="H134" s="30"/>
      <c r="I134" s="30"/>
    </row>
    <row r="135" spans="4:9" ht="12.75">
      <c r="D135" s="30"/>
      <c r="E135" s="30"/>
      <c r="F135" s="30"/>
      <c r="G135" s="30"/>
      <c r="H135" s="30"/>
      <c r="I135" s="30"/>
    </row>
    <row r="136" spans="4:9" ht="12.75">
      <c r="D136" s="30"/>
      <c r="E136" s="30"/>
      <c r="F136" s="30"/>
      <c r="G136" s="30"/>
      <c r="H136" s="30"/>
      <c r="I136" s="30"/>
    </row>
    <row r="137" spans="4:9" ht="12.75">
      <c r="D137" s="30"/>
      <c r="E137" s="30"/>
      <c r="F137" s="30"/>
      <c r="G137" s="30"/>
      <c r="H137" s="30"/>
      <c r="I137" s="30"/>
    </row>
    <row r="138" spans="4:9" ht="12.75">
      <c r="D138" s="30"/>
      <c r="E138" s="30"/>
      <c r="F138" s="30"/>
      <c r="G138" s="30"/>
      <c r="H138" s="30"/>
      <c r="I138" s="30"/>
    </row>
    <row r="139" spans="4:9" ht="12.75">
      <c r="D139" s="30"/>
      <c r="E139" s="30"/>
      <c r="F139" s="30"/>
      <c r="G139" s="30"/>
      <c r="H139" s="30"/>
      <c r="I139" s="30"/>
    </row>
    <row r="140" spans="4:9" ht="12.75">
      <c r="D140" s="30"/>
      <c r="E140" s="30"/>
      <c r="F140" s="30"/>
      <c r="G140" s="30"/>
      <c r="H140" s="30"/>
      <c r="I140" s="30"/>
    </row>
    <row r="141" spans="4:9" ht="12.75">
      <c r="D141" s="30"/>
      <c r="E141" s="30"/>
      <c r="F141" s="30"/>
      <c r="G141" s="30"/>
      <c r="H141" s="30"/>
      <c r="I141" s="30"/>
    </row>
    <row r="142" spans="4:9" ht="12.75">
      <c r="D142" s="30"/>
      <c r="E142" s="30"/>
      <c r="F142" s="30"/>
      <c r="G142" s="30"/>
      <c r="H142" s="30"/>
      <c r="I142" s="30"/>
    </row>
    <row r="143" spans="4:9" ht="12.75">
      <c r="D143" s="30"/>
      <c r="E143" s="30"/>
      <c r="F143" s="30"/>
      <c r="G143" s="30"/>
      <c r="H143" s="30"/>
      <c r="I143" s="30"/>
    </row>
    <row r="144" spans="4:9" ht="12.75">
      <c r="D144" s="30"/>
      <c r="E144" s="30"/>
      <c r="F144" s="30"/>
      <c r="G144" s="30"/>
      <c r="H144" s="30"/>
      <c r="I144" s="30"/>
    </row>
    <row r="145" spans="4:9" ht="12.75">
      <c r="D145" s="30"/>
      <c r="E145" s="30"/>
      <c r="F145" s="30"/>
      <c r="G145" s="30"/>
      <c r="H145" s="30"/>
      <c r="I145" s="30"/>
    </row>
    <row r="146" spans="4:9" ht="12.75">
      <c r="D146" s="30"/>
      <c r="E146" s="30"/>
      <c r="F146" s="30"/>
      <c r="G146" s="30"/>
      <c r="H146" s="30"/>
      <c r="I146" s="30"/>
    </row>
    <row r="147" spans="4:9" ht="12.75">
      <c r="D147" s="30"/>
      <c r="E147" s="30"/>
      <c r="F147" s="30"/>
      <c r="G147" s="30"/>
      <c r="H147" s="30"/>
      <c r="I147" s="30"/>
    </row>
    <row r="148" spans="4:9" ht="12.75">
      <c r="D148" s="30"/>
      <c r="E148" s="30"/>
      <c r="F148" s="30"/>
      <c r="G148" s="30"/>
      <c r="H148" s="30"/>
      <c r="I148" s="30"/>
    </row>
    <row r="149" spans="4:9" ht="12.75">
      <c r="D149" s="30"/>
      <c r="E149" s="30"/>
      <c r="F149" s="30"/>
      <c r="G149" s="30"/>
      <c r="H149" s="30"/>
      <c r="I149" s="30"/>
    </row>
    <row r="150" spans="4:9" ht="12.75">
      <c r="D150" s="30"/>
      <c r="E150" s="30"/>
      <c r="F150" s="30"/>
      <c r="G150" s="30"/>
      <c r="H150" s="30"/>
      <c r="I150" s="30"/>
    </row>
    <row r="151" spans="4:9" ht="12.75">
      <c r="D151" s="30"/>
      <c r="E151" s="30"/>
      <c r="F151" s="30"/>
      <c r="G151" s="30"/>
      <c r="H151" s="30"/>
      <c r="I151" s="30"/>
    </row>
    <row r="152" spans="4:9" ht="12.75">
      <c r="D152" s="30"/>
      <c r="E152" s="30"/>
      <c r="F152" s="30"/>
      <c r="G152" s="30"/>
      <c r="H152" s="30"/>
      <c r="I152" s="30"/>
    </row>
    <row r="153" spans="4:9" ht="12.75">
      <c r="D153" s="30"/>
      <c r="E153" s="30"/>
      <c r="F153" s="30"/>
      <c r="G153" s="30"/>
      <c r="H153" s="30"/>
      <c r="I153" s="30"/>
    </row>
    <row r="154" spans="4:9" ht="12.75">
      <c r="D154" s="30"/>
      <c r="E154" s="30"/>
      <c r="F154" s="30"/>
      <c r="G154" s="30"/>
      <c r="H154" s="30"/>
      <c r="I154" s="30"/>
    </row>
    <row r="155" spans="4:9" ht="12.75">
      <c r="D155" s="30"/>
      <c r="E155" s="30"/>
      <c r="F155" s="30"/>
      <c r="G155" s="30"/>
      <c r="H155" s="30"/>
      <c r="I155" s="30"/>
    </row>
    <row r="156" spans="4:9" ht="12.75">
      <c r="D156" s="30"/>
      <c r="E156" s="30"/>
      <c r="F156" s="30"/>
      <c r="G156" s="30"/>
      <c r="H156" s="30"/>
      <c r="I156" s="30"/>
    </row>
    <row r="157" spans="4:9" ht="12.75">
      <c r="D157" s="30"/>
      <c r="E157" s="30"/>
      <c r="F157" s="30"/>
      <c r="G157" s="30"/>
      <c r="H157" s="30"/>
      <c r="I157" s="30"/>
    </row>
    <row r="158" spans="4:9" ht="12.75">
      <c r="D158" s="30"/>
      <c r="E158" s="30"/>
      <c r="F158" s="30"/>
      <c r="G158" s="30"/>
      <c r="H158" s="30"/>
      <c r="I158" s="30"/>
    </row>
    <row r="159" spans="4:9" ht="12.75">
      <c r="D159" s="30"/>
      <c r="E159" s="30"/>
      <c r="F159" s="30"/>
      <c r="G159" s="30"/>
      <c r="H159" s="30"/>
      <c r="I159" s="30"/>
    </row>
    <row r="160" spans="4:9" ht="12.75">
      <c r="D160" s="30"/>
      <c r="E160" s="30"/>
      <c r="F160" s="30"/>
      <c r="G160" s="30"/>
      <c r="H160" s="30"/>
      <c r="I160" s="30"/>
    </row>
    <row r="161" spans="4:9" ht="12.75">
      <c r="D161" s="30"/>
      <c r="E161" s="30"/>
      <c r="F161" s="30"/>
      <c r="G161" s="30"/>
      <c r="H161" s="30"/>
      <c r="I161" s="30"/>
    </row>
    <row r="162" spans="4:9" ht="12.75">
      <c r="D162" s="30"/>
      <c r="E162" s="30"/>
      <c r="F162" s="30"/>
      <c r="G162" s="30"/>
      <c r="H162" s="30"/>
      <c r="I162" s="30"/>
    </row>
    <row r="163" spans="4:9" ht="12.75">
      <c r="D163" s="30"/>
      <c r="E163" s="30"/>
      <c r="F163" s="30"/>
      <c r="G163" s="30"/>
      <c r="H163" s="30"/>
      <c r="I163" s="30"/>
    </row>
    <row r="164" spans="4:9" ht="12.75">
      <c r="D164" s="30"/>
      <c r="E164" s="30"/>
      <c r="F164" s="30"/>
      <c r="G164" s="30"/>
      <c r="H164" s="30"/>
      <c r="I164" s="30"/>
    </row>
    <row r="165" spans="4:9" ht="12.75">
      <c r="D165" s="30"/>
      <c r="E165" s="30"/>
      <c r="F165" s="30"/>
      <c r="G165" s="30"/>
      <c r="H165" s="30"/>
      <c r="I165" s="30"/>
    </row>
    <row r="166" spans="4:9" ht="12.75">
      <c r="D166" s="30"/>
      <c r="E166" s="30"/>
      <c r="F166" s="30"/>
      <c r="G166" s="30"/>
      <c r="H166" s="30"/>
      <c r="I166" s="30"/>
    </row>
    <row r="167" spans="4:9" ht="12.75">
      <c r="D167" s="30"/>
      <c r="E167" s="30"/>
      <c r="F167" s="30"/>
      <c r="G167" s="30"/>
      <c r="H167" s="30"/>
      <c r="I167" s="30"/>
    </row>
    <row r="168" spans="4:9" ht="12.75">
      <c r="D168" s="30"/>
      <c r="E168" s="30"/>
      <c r="F168" s="30"/>
      <c r="G168" s="30"/>
      <c r="H168" s="30"/>
      <c r="I168" s="30"/>
    </row>
    <row r="169" spans="4:9" ht="12.75">
      <c r="D169" s="30"/>
      <c r="E169" s="30"/>
      <c r="F169" s="30"/>
      <c r="G169" s="30"/>
      <c r="H169" s="30"/>
      <c r="I169" s="30"/>
    </row>
    <row r="170" spans="4:9" ht="12.75">
      <c r="D170" s="30"/>
      <c r="E170" s="30"/>
      <c r="F170" s="30"/>
      <c r="G170" s="30"/>
      <c r="H170" s="30"/>
      <c r="I170" s="30"/>
    </row>
    <row r="171" spans="4:9" ht="12.75">
      <c r="D171" s="30"/>
      <c r="E171" s="30"/>
      <c r="F171" s="30"/>
      <c r="G171" s="30"/>
      <c r="H171" s="30"/>
      <c r="I171" s="30"/>
    </row>
    <row r="172" spans="4:9" ht="12.75">
      <c r="D172" s="30"/>
      <c r="E172" s="30"/>
      <c r="F172" s="30"/>
      <c r="G172" s="30"/>
      <c r="H172" s="30"/>
      <c r="I172" s="30"/>
    </row>
    <row r="173" spans="4:9" ht="12.75">
      <c r="D173" s="30"/>
      <c r="E173" s="30"/>
      <c r="F173" s="30"/>
      <c r="G173" s="30"/>
      <c r="H173" s="30"/>
      <c r="I173" s="30"/>
    </row>
    <row r="174" spans="4:9" ht="12.75">
      <c r="D174" s="30"/>
      <c r="E174" s="30"/>
      <c r="F174" s="30"/>
      <c r="G174" s="30"/>
      <c r="H174" s="30"/>
      <c r="I174" s="30"/>
    </row>
    <row r="175" spans="4:9" ht="12.75">
      <c r="D175" s="30"/>
      <c r="E175" s="30"/>
      <c r="F175" s="30"/>
      <c r="G175" s="30"/>
      <c r="H175" s="30"/>
      <c r="I175" s="30"/>
    </row>
    <row r="176" spans="4:9" ht="12.75">
      <c r="D176" s="30"/>
      <c r="E176" s="30"/>
      <c r="F176" s="30"/>
      <c r="G176" s="30"/>
      <c r="H176" s="30"/>
      <c r="I176" s="30"/>
    </row>
    <row r="177" spans="4:9" ht="12.75">
      <c r="D177" s="30"/>
      <c r="E177" s="30"/>
      <c r="F177" s="30"/>
      <c r="G177" s="30"/>
      <c r="H177" s="30"/>
      <c r="I177" s="30"/>
    </row>
    <row r="178" spans="4:9" ht="12.75">
      <c r="D178" s="30"/>
      <c r="E178" s="30"/>
      <c r="F178" s="30"/>
      <c r="G178" s="30"/>
      <c r="H178" s="30"/>
      <c r="I178" s="30"/>
    </row>
    <row r="179" spans="4:9" ht="12.75">
      <c r="D179" s="30"/>
      <c r="E179" s="30"/>
      <c r="F179" s="30"/>
      <c r="G179" s="30"/>
      <c r="H179" s="30"/>
      <c r="I179" s="30"/>
    </row>
    <row r="180" spans="4:9" ht="12.75">
      <c r="D180" s="30"/>
      <c r="E180" s="30"/>
      <c r="F180" s="30"/>
      <c r="G180" s="30"/>
      <c r="H180" s="30"/>
      <c r="I180" s="30"/>
    </row>
    <row r="181" spans="4:9" ht="12.75">
      <c r="D181" s="30"/>
      <c r="E181" s="30"/>
      <c r="F181" s="30"/>
      <c r="G181" s="30"/>
      <c r="H181" s="30"/>
      <c r="I181" s="30"/>
    </row>
    <row r="182" spans="4:9" ht="12.75">
      <c r="D182" s="30"/>
      <c r="E182" s="30"/>
      <c r="F182" s="30"/>
      <c r="G182" s="30"/>
      <c r="H182" s="30"/>
      <c r="I182" s="30"/>
    </row>
    <row r="183" spans="4:9" ht="12.75">
      <c r="D183" s="30"/>
      <c r="E183" s="30"/>
      <c r="F183" s="30"/>
      <c r="G183" s="30"/>
      <c r="H183" s="30"/>
      <c r="I183" s="30"/>
    </row>
    <row r="184" spans="4:9" ht="12.75">
      <c r="D184" s="30"/>
      <c r="E184" s="30"/>
      <c r="F184" s="30"/>
      <c r="G184" s="30"/>
      <c r="H184" s="30"/>
      <c r="I184" s="30"/>
    </row>
    <row r="185" spans="4:9" ht="12.75">
      <c r="D185" s="30"/>
      <c r="E185" s="30"/>
      <c r="F185" s="30"/>
      <c r="G185" s="30"/>
      <c r="H185" s="30"/>
      <c r="I185" s="30"/>
    </row>
    <row r="186" spans="4:9" ht="12.75">
      <c r="D186" s="30"/>
      <c r="E186" s="30"/>
      <c r="F186" s="30"/>
      <c r="G186" s="30"/>
      <c r="H186" s="30"/>
      <c r="I186" s="30"/>
    </row>
    <row r="187" spans="4:9" ht="12.75">
      <c r="D187" s="30"/>
      <c r="E187" s="30"/>
      <c r="F187" s="30"/>
      <c r="G187" s="30"/>
      <c r="H187" s="30"/>
      <c r="I187" s="30"/>
    </row>
    <row r="188" spans="4:9" ht="12.75">
      <c r="D188" s="30"/>
      <c r="E188" s="30"/>
      <c r="F188" s="30"/>
      <c r="G188" s="30"/>
      <c r="H188" s="30"/>
      <c r="I188" s="30"/>
    </row>
    <row r="189" spans="4:9" ht="12.75">
      <c r="D189" s="30"/>
      <c r="E189" s="30"/>
      <c r="F189" s="30"/>
      <c r="G189" s="30"/>
      <c r="H189" s="30"/>
      <c r="I189" s="30"/>
    </row>
    <row r="190" spans="4:9" ht="12.75">
      <c r="D190" s="30"/>
      <c r="E190" s="30"/>
      <c r="F190" s="30"/>
      <c r="G190" s="30"/>
      <c r="H190" s="30"/>
      <c r="I190" s="30"/>
    </row>
    <row r="191" spans="4:9" ht="12.75">
      <c r="D191" s="30"/>
      <c r="E191" s="30"/>
      <c r="F191" s="30"/>
      <c r="G191" s="30"/>
      <c r="H191" s="30"/>
      <c r="I191" s="30"/>
    </row>
    <row r="192" spans="4:9" ht="12.75">
      <c r="D192" s="30"/>
      <c r="E192" s="30"/>
      <c r="F192" s="30"/>
      <c r="G192" s="30"/>
      <c r="H192" s="30"/>
      <c r="I192" s="30"/>
    </row>
    <row r="193" spans="4:9" ht="12.75">
      <c r="D193" s="30"/>
      <c r="E193" s="30"/>
      <c r="F193" s="30"/>
      <c r="G193" s="30"/>
      <c r="H193" s="30"/>
      <c r="I193" s="30"/>
    </row>
    <row r="194" spans="4:9" ht="12.75">
      <c r="D194" s="30"/>
      <c r="E194" s="30"/>
      <c r="F194" s="30"/>
      <c r="G194" s="30"/>
      <c r="H194" s="30"/>
      <c r="I194" s="30"/>
    </row>
    <row r="195" spans="4:9" ht="12.75">
      <c r="D195" s="30"/>
      <c r="E195" s="30"/>
      <c r="F195" s="30"/>
      <c r="G195" s="30"/>
      <c r="H195" s="30"/>
      <c r="I195" s="30"/>
    </row>
    <row r="196" spans="4:9" ht="12.75">
      <c r="D196" s="30"/>
      <c r="E196" s="30"/>
      <c r="F196" s="30"/>
      <c r="G196" s="30"/>
      <c r="H196" s="30"/>
      <c r="I196" s="30"/>
    </row>
    <row r="197" spans="4:9" ht="12.75">
      <c r="D197" s="30"/>
      <c r="E197" s="30"/>
      <c r="F197" s="30"/>
      <c r="G197" s="30"/>
      <c r="H197" s="30"/>
      <c r="I197" s="30"/>
    </row>
    <row r="198" spans="4:9" ht="12.75">
      <c r="D198" s="30"/>
      <c r="E198" s="30"/>
      <c r="F198" s="30"/>
      <c r="G198" s="30"/>
      <c r="H198" s="30"/>
      <c r="I198" s="30"/>
    </row>
    <row r="199" spans="4:9" ht="12.75">
      <c r="D199" s="30"/>
      <c r="E199" s="30"/>
      <c r="F199" s="30"/>
      <c r="G199" s="30"/>
      <c r="H199" s="30"/>
      <c r="I199" s="30"/>
    </row>
    <row r="200" spans="4:9" ht="12.75">
      <c r="D200" s="30"/>
      <c r="E200" s="30"/>
      <c r="F200" s="30"/>
      <c r="G200" s="30"/>
      <c r="H200" s="30"/>
      <c r="I200" s="30"/>
    </row>
    <row r="201" spans="4:9" ht="12.75">
      <c r="D201" s="30"/>
      <c r="E201" s="30"/>
      <c r="F201" s="30"/>
      <c r="G201" s="30"/>
      <c r="H201" s="30"/>
      <c r="I201" s="30"/>
    </row>
    <row r="202" spans="4:9" ht="12.75">
      <c r="D202" s="30"/>
      <c r="E202" s="30"/>
      <c r="F202" s="30"/>
      <c r="G202" s="30"/>
      <c r="H202" s="30"/>
      <c r="I202" s="30"/>
    </row>
    <row r="203" spans="4:9" ht="12.75">
      <c r="D203" s="30"/>
      <c r="E203" s="30"/>
      <c r="F203" s="30"/>
      <c r="G203" s="30"/>
      <c r="H203" s="30"/>
      <c r="I203" s="30"/>
    </row>
    <row r="204" spans="4:9" ht="12.75">
      <c r="D204" s="30"/>
      <c r="E204" s="30"/>
      <c r="F204" s="30"/>
      <c r="G204" s="30"/>
      <c r="H204" s="30"/>
      <c r="I204" s="30"/>
    </row>
    <row r="205" spans="4:9" ht="12.75">
      <c r="D205" s="30"/>
      <c r="E205" s="30"/>
      <c r="F205" s="30"/>
      <c r="G205" s="30"/>
      <c r="H205" s="30"/>
      <c r="I205" s="30"/>
    </row>
    <row r="206" spans="4:9" ht="12.75">
      <c r="D206" s="30"/>
      <c r="E206" s="30"/>
      <c r="F206" s="30"/>
      <c r="G206" s="30"/>
      <c r="H206" s="30"/>
      <c r="I206" s="30"/>
    </row>
    <row r="207" spans="4:9" ht="12.75">
      <c r="D207" s="30"/>
      <c r="E207" s="30"/>
      <c r="F207" s="30"/>
      <c r="G207" s="30"/>
      <c r="H207" s="30"/>
      <c r="I207" s="30"/>
    </row>
    <row r="208" spans="8:9" ht="12.75">
      <c r="H208" s="30"/>
      <c r="I208" s="30"/>
    </row>
    <row r="209" spans="8:9" ht="12.75">
      <c r="H209" s="30"/>
      <c r="I209" s="30"/>
    </row>
    <row r="210" spans="8:9" ht="12.75">
      <c r="H210" s="30"/>
      <c r="I210" s="30"/>
    </row>
    <row r="211" spans="8:9" ht="12.75">
      <c r="H211" s="30"/>
      <c r="I211" s="30"/>
    </row>
    <row r="212" spans="8:9" ht="12.75">
      <c r="H212" s="30"/>
      <c r="I212" s="30"/>
    </row>
    <row r="213" spans="8:9" ht="12.75">
      <c r="H213" s="30"/>
      <c r="I213" s="30"/>
    </row>
    <row r="214" spans="8:9" ht="12.75">
      <c r="H214" s="30"/>
      <c r="I214" s="30"/>
    </row>
    <row r="215" spans="8:9" ht="12.75">
      <c r="H215" s="30"/>
      <c r="I215" s="30"/>
    </row>
    <row r="216" spans="8:9" ht="12.75">
      <c r="H216" s="30"/>
      <c r="I216" s="30"/>
    </row>
    <row r="217" spans="8:9" ht="12.75">
      <c r="H217" s="30"/>
      <c r="I217" s="30"/>
    </row>
    <row r="218" spans="8:9" ht="12.75">
      <c r="H218" s="30"/>
      <c r="I218" s="30"/>
    </row>
    <row r="219" spans="8:9" ht="12.75">
      <c r="H219" s="30"/>
      <c r="I219" s="30"/>
    </row>
    <row r="220" spans="8:9" ht="12.75">
      <c r="H220" s="30"/>
      <c r="I220" s="30"/>
    </row>
    <row r="221" spans="8:9" ht="12.75">
      <c r="H221" s="30"/>
      <c r="I221" s="30"/>
    </row>
    <row r="222" spans="8:9" ht="12.75">
      <c r="H222" s="30"/>
      <c r="I222" s="30"/>
    </row>
    <row r="223" spans="8:9" ht="12.75">
      <c r="H223" s="30"/>
      <c r="I223" s="30"/>
    </row>
    <row r="224" ht="12.75">
      <c r="I224" s="30"/>
    </row>
    <row r="225" ht="12.75">
      <c r="I225" s="30"/>
    </row>
    <row r="226" ht="12.75">
      <c r="I226" s="30"/>
    </row>
    <row r="227" ht="12.75">
      <c r="I227" s="30"/>
    </row>
    <row r="228" ht="12.75">
      <c r="I228" s="30"/>
    </row>
    <row r="229" ht="12.75">
      <c r="I229" s="30"/>
    </row>
    <row r="230" ht="12.75">
      <c r="I230" s="30"/>
    </row>
    <row r="231" ht="12.75">
      <c r="I231" s="30"/>
    </row>
    <row r="232" ht="12.75">
      <c r="I232" s="30"/>
    </row>
    <row r="233" ht="12.75">
      <c r="I233" s="30"/>
    </row>
    <row r="234" ht="12.75">
      <c r="I234" s="30"/>
    </row>
    <row r="235" ht="12.75">
      <c r="I235" s="30"/>
    </row>
    <row r="236" ht="12.75">
      <c r="I236" s="30"/>
    </row>
    <row r="237" ht="12.75">
      <c r="I237" s="30"/>
    </row>
    <row r="238" ht="12.75">
      <c r="I238" s="30"/>
    </row>
  </sheetData>
  <sheetProtection sheet="1" objects="1" scenarios="1" selectLockedCells="1"/>
  <mergeCells count="16">
    <mergeCell ref="B17:C17"/>
    <mergeCell ref="D11:E11"/>
    <mergeCell ref="B28:F28"/>
    <mergeCell ref="B25:G25"/>
    <mergeCell ref="B26:G26"/>
    <mergeCell ref="B23:E23"/>
    <mergeCell ref="D4:F4"/>
    <mergeCell ref="B4:C4"/>
    <mergeCell ref="B22:E22"/>
    <mergeCell ref="B2:F2"/>
    <mergeCell ref="B20:E20"/>
    <mergeCell ref="B21:E21"/>
    <mergeCell ref="B19:E19"/>
    <mergeCell ref="B6:E6"/>
    <mergeCell ref="B8:E8"/>
    <mergeCell ref="B10:F10"/>
  </mergeCells>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0"/>
  </sheetPr>
  <dimension ref="B2:O253"/>
  <sheetViews>
    <sheetView showGridLines="0" showRowColHeaders="0" zoomScalePageLayoutView="0" workbookViewId="0" topLeftCell="A1">
      <selection activeCell="D4" sqref="D4:F4"/>
    </sheetView>
  </sheetViews>
  <sheetFormatPr defaultColWidth="9.140625" defaultRowHeight="12.75"/>
  <cols>
    <col min="1" max="1" width="14.7109375" style="8" customWidth="1"/>
    <col min="2" max="3" width="15.7109375" style="8" customWidth="1"/>
    <col min="4" max="5" width="10.7109375" style="8" customWidth="1"/>
    <col min="6" max="6" width="13.8515625" style="8" customWidth="1"/>
    <col min="7" max="7" width="2.57421875" style="8" customWidth="1"/>
    <col min="8" max="8" width="14.7109375" style="8" hidden="1" customWidth="1"/>
    <col min="9" max="9" width="9.140625" style="8" hidden="1" customWidth="1"/>
    <col min="10" max="10" width="9.140625" style="8" customWidth="1"/>
    <col min="11" max="11" width="13.421875" style="8" customWidth="1"/>
    <col min="12" max="12" width="11.28125" style="8" bestFit="1" customWidth="1"/>
    <col min="13" max="13" width="12.421875" style="8" bestFit="1" customWidth="1"/>
    <col min="14" max="16384" width="9.140625" style="8" customWidth="1"/>
  </cols>
  <sheetData>
    <row r="1" ht="8.25" customHeight="1" thickBot="1"/>
    <row r="2" spans="2:7" ht="26.25" customHeight="1" thickBot="1">
      <c r="B2" s="362" t="s">
        <v>124</v>
      </c>
      <c r="C2" s="362"/>
      <c r="D2" s="362"/>
      <c r="E2" s="362"/>
      <c r="F2" s="362"/>
      <c r="G2" s="32"/>
    </row>
    <row r="3" ht="7.5" customHeight="1"/>
    <row r="4" spans="2:6" ht="22.5" customHeight="1">
      <c r="B4" s="360" t="s">
        <v>195</v>
      </c>
      <c r="C4" s="360"/>
      <c r="D4" s="359"/>
      <c r="E4" s="359"/>
      <c r="F4" s="359"/>
    </row>
    <row r="5" ht="8.25" customHeight="1" thickBot="1"/>
    <row r="6" spans="2:6" ht="22.5" customHeight="1" thickBot="1" thickTop="1">
      <c r="B6" s="367" t="s">
        <v>75</v>
      </c>
      <c r="C6" s="367"/>
      <c r="D6" s="367"/>
      <c r="E6" s="367"/>
      <c r="F6" s="33"/>
    </row>
    <row r="7" ht="9.75" customHeight="1" thickBot="1" thickTop="1"/>
    <row r="8" spans="2:6" ht="22.5" customHeight="1" thickBot="1">
      <c r="B8" s="367" t="s">
        <v>70</v>
      </c>
      <c r="C8" s="367"/>
      <c r="D8" s="367"/>
      <c r="E8" s="367"/>
      <c r="F8" s="34"/>
    </row>
    <row r="9" ht="9" customHeight="1"/>
    <row r="10" spans="2:6" ht="18" customHeight="1">
      <c r="B10" s="368" t="s">
        <v>58</v>
      </c>
      <c r="C10" s="368"/>
      <c r="D10" s="368"/>
      <c r="E10" s="368"/>
      <c r="F10" s="368"/>
    </row>
    <row r="11" spans="2:11" ht="29.25" customHeight="1">
      <c r="B11" s="37" t="s">
        <v>59</v>
      </c>
      <c r="C11" s="38" t="s">
        <v>60</v>
      </c>
      <c r="D11" s="371" t="s">
        <v>68</v>
      </c>
      <c r="E11" s="371"/>
      <c r="F11" s="39" t="s">
        <v>61</v>
      </c>
      <c r="G11" s="9"/>
      <c r="H11" s="10"/>
      <c r="I11" s="11"/>
      <c r="J11" s="12"/>
      <c r="K11" s="12"/>
    </row>
    <row r="12" spans="2:12" ht="13.5" customHeight="1">
      <c r="B12" s="44"/>
      <c r="C12" s="45"/>
      <c r="D12" s="42">
        <f aca="true" t="shared" si="0" ref="D12:D31">DATEDIF(B12,C12+1,"m")</f>
        <v>0</v>
      </c>
      <c r="E12" s="40">
        <f aca="true" t="shared" si="1" ref="E12:E31">IF(B12&gt;0,DATEDIF(B12,C12+1,"md"),0)</f>
        <v>0</v>
      </c>
      <c r="F12" s="43">
        <f>IF(B12&gt;0,DATEDIF(B12,C12+1,"d"),)</f>
        <v>0</v>
      </c>
      <c r="G12" s="13"/>
      <c r="H12" s="12"/>
      <c r="J12" s="12"/>
      <c r="K12" s="14"/>
      <c r="L12" s="15"/>
    </row>
    <row r="13" spans="2:11" ht="13.5" customHeight="1">
      <c r="B13" s="44"/>
      <c r="C13" s="45"/>
      <c r="D13" s="42">
        <f t="shared" si="0"/>
        <v>0</v>
      </c>
      <c r="E13" s="40">
        <f t="shared" si="1"/>
        <v>0</v>
      </c>
      <c r="F13" s="43">
        <f aca="true" t="shared" si="2" ref="F13:F31">IF(B13&gt;0,DATEDIF(B13,C13+1,"d"),0)</f>
        <v>0</v>
      </c>
      <c r="G13" s="13"/>
      <c r="H13" s="25">
        <f>F32</f>
        <v>0</v>
      </c>
      <c r="I13" s="27" t="s">
        <v>64</v>
      </c>
      <c r="K13" s="51"/>
    </row>
    <row r="14" spans="2:11" ht="13.5" customHeight="1">
      <c r="B14" s="44"/>
      <c r="C14" s="45"/>
      <c r="D14" s="42">
        <f t="shared" si="0"/>
        <v>0</v>
      </c>
      <c r="E14" s="40">
        <f t="shared" si="1"/>
        <v>0</v>
      </c>
      <c r="F14" s="43">
        <f t="shared" si="2"/>
        <v>0</v>
      </c>
      <c r="G14" s="13"/>
      <c r="H14" s="28" t="e">
        <f>DATE(YEAR(F37),MONTH(F37)+F34,DAY(F37))</f>
        <v>#VALUE!</v>
      </c>
      <c r="I14" s="27" t="s">
        <v>99</v>
      </c>
      <c r="K14" s="51"/>
    </row>
    <row r="15" spans="2:11" ht="13.5" customHeight="1">
      <c r="B15" s="44"/>
      <c r="C15" s="45"/>
      <c r="D15" s="42">
        <f t="shared" si="0"/>
        <v>0</v>
      </c>
      <c r="E15" s="40">
        <f t="shared" si="1"/>
        <v>0</v>
      </c>
      <c r="F15" s="43">
        <f t="shared" si="2"/>
        <v>0</v>
      </c>
      <c r="G15" s="13"/>
      <c r="H15" s="29" t="e">
        <f>H14-F37</f>
        <v>#VALUE!</v>
      </c>
      <c r="I15" s="27" t="s">
        <v>66</v>
      </c>
      <c r="K15" s="51"/>
    </row>
    <row r="16" spans="2:9" ht="13.5" customHeight="1">
      <c r="B16" s="44"/>
      <c r="C16" s="45"/>
      <c r="D16" s="42">
        <f t="shared" si="0"/>
        <v>0</v>
      </c>
      <c r="E16" s="40">
        <f t="shared" si="1"/>
        <v>0</v>
      </c>
      <c r="F16" s="43">
        <f t="shared" si="2"/>
        <v>0</v>
      </c>
      <c r="G16" s="9"/>
      <c r="H16" s="29" t="e">
        <f>SUM(H15-H13)</f>
        <v>#VALUE!</v>
      </c>
      <c r="I16" s="27" t="s">
        <v>67</v>
      </c>
    </row>
    <row r="17" spans="2:11" ht="13.5" customHeight="1">
      <c r="B17" s="44"/>
      <c r="C17" s="45"/>
      <c r="D17" s="42">
        <f t="shared" si="0"/>
        <v>0</v>
      </c>
      <c r="E17" s="40">
        <f t="shared" si="1"/>
        <v>0</v>
      </c>
      <c r="F17" s="43">
        <f t="shared" si="2"/>
        <v>0</v>
      </c>
      <c r="G17" s="13"/>
      <c r="H17" s="12"/>
      <c r="I17" s="12"/>
      <c r="J17" s="12"/>
      <c r="K17" s="12"/>
    </row>
    <row r="18" spans="2:11" ht="13.5" customHeight="1">
      <c r="B18" s="44"/>
      <c r="C18" s="45"/>
      <c r="D18" s="42">
        <f t="shared" si="0"/>
        <v>0</v>
      </c>
      <c r="E18" s="40">
        <f t="shared" si="1"/>
        <v>0</v>
      </c>
      <c r="F18" s="43">
        <f t="shared" si="2"/>
        <v>0</v>
      </c>
      <c r="G18" s="13"/>
      <c r="H18" s="12"/>
      <c r="I18" s="12"/>
      <c r="J18" s="12"/>
      <c r="K18" s="12"/>
    </row>
    <row r="19" spans="2:11" ht="13.5" customHeight="1">
      <c r="B19" s="44"/>
      <c r="C19" s="45"/>
      <c r="D19" s="42">
        <f t="shared" si="0"/>
        <v>0</v>
      </c>
      <c r="E19" s="40">
        <f t="shared" si="1"/>
        <v>0</v>
      </c>
      <c r="F19" s="43">
        <f t="shared" si="2"/>
        <v>0</v>
      </c>
      <c r="G19" s="13"/>
      <c r="H19" s="12"/>
      <c r="I19" s="12"/>
      <c r="J19" s="12"/>
      <c r="K19" s="12"/>
    </row>
    <row r="20" spans="2:11" ht="13.5" customHeight="1">
      <c r="B20" s="44"/>
      <c r="C20" s="45"/>
      <c r="D20" s="42">
        <f t="shared" si="0"/>
        <v>0</v>
      </c>
      <c r="E20" s="40">
        <f t="shared" si="1"/>
        <v>0</v>
      </c>
      <c r="F20" s="43">
        <f t="shared" si="2"/>
        <v>0</v>
      </c>
      <c r="G20" s="13"/>
      <c r="H20" s="12"/>
      <c r="I20" s="12"/>
      <c r="J20" s="12"/>
      <c r="K20" s="12"/>
    </row>
    <row r="21" spans="2:11" ht="13.5" customHeight="1">
      <c r="B21" s="44"/>
      <c r="C21" s="45"/>
      <c r="D21" s="42">
        <f t="shared" si="0"/>
        <v>0</v>
      </c>
      <c r="E21" s="40">
        <f t="shared" si="1"/>
        <v>0</v>
      </c>
      <c r="F21" s="43">
        <f t="shared" si="2"/>
        <v>0</v>
      </c>
      <c r="G21" s="13"/>
      <c r="H21" s="12"/>
      <c r="I21" s="12"/>
      <c r="J21" s="12"/>
      <c r="K21" s="12"/>
    </row>
    <row r="22" spans="2:11" ht="13.5" customHeight="1">
      <c r="B22" s="44"/>
      <c r="C22" s="45"/>
      <c r="D22" s="42">
        <f t="shared" si="0"/>
        <v>0</v>
      </c>
      <c r="E22" s="40">
        <f t="shared" si="1"/>
        <v>0</v>
      </c>
      <c r="F22" s="43">
        <f t="shared" si="2"/>
        <v>0</v>
      </c>
      <c r="G22" s="13"/>
      <c r="H22" s="12"/>
      <c r="I22" s="12"/>
      <c r="J22" s="12"/>
      <c r="K22" s="12"/>
    </row>
    <row r="23" spans="2:11" ht="13.5" customHeight="1">
      <c r="B23" s="44"/>
      <c r="C23" s="45"/>
      <c r="D23" s="42">
        <f t="shared" si="0"/>
        <v>0</v>
      </c>
      <c r="E23" s="40">
        <f t="shared" si="1"/>
        <v>0</v>
      </c>
      <c r="F23" s="43">
        <f t="shared" si="2"/>
        <v>0</v>
      </c>
      <c r="G23" s="13"/>
      <c r="H23" s="12"/>
      <c r="I23" s="12"/>
      <c r="J23" s="12"/>
      <c r="K23" s="12"/>
    </row>
    <row r="24" spans="2:11" ht="13.5" customHeight="1">
      <c r="B24" s="44"/>
      <c r="C24" s="45"/>
      <c r="D24" s="42">
        <f t="shared" si="0"/>
        <v>0</v>
      </c>
      <c r="E24" s="40">
        <f t="shared" si="1"/>
        <v>0</v>
      </c>
      <c r="F24" s="43">
        <f t="shared" si="2"/>
        <v>0</v>
      </c>
      <c r="G24" s="13"/>
      <c r="H24" s="12"/>
      <c r="I24" s="12"/>
      <c r="J24" s="12"/>
      <c r="K24" s="12"/>
    </row>
    <row r="25" spans="2:11" ht="13.5" customHeight="1">
      <c r="B25" s="44"/>
      <c r="C25" s="45"/>
      <c r="D25" s="42">
        <f t="shared" si="0"/>
        <v>0</v>
      </c>
      <c r="E25" s="40">
        <f t="shared" si="1"/>
        <v>0</v>
      </c>
      <c r="F25" s="43">
        <f t="shared" si="2"/>
        <v>0</v>
      </c>
      <c r="G25" s="13"/>
      <c r="H25" s="12"/>
      <c r="I25" s="12"/>
      <c r="J25" s="12"/>
      <c r="K25" s="12"/>
    </row>
    <row r="26" spans="2:11" ht="13.5" customHeight="1">
      <c r="B26" s="44"/>
      <c r="C26" s="45"/>
      <c r="D26" s="42">
        <f t="shared" si="0"/>
        <v>0</v>
      </c>
      <c r="E26" s="40">
        <f t="shared" si="1"/>
        <v>0</v>
      </c>
      <c r="F26" s="43">
        <f t="shared" si="2"/>
        <v>0</v>
      </c>
      <c r="G26" s="13"/>
      <c r="H26" s="12"/>
      <c r="I26" s="12"/>
      <c r="J26" s="12"/>
      <c r="K26" s="12"/>
    </row>
    <row r="27" spans="2:11" ht="13.5" customHeight="1">
      <c r="B27" s="44"/>
      <c r="C27" s="45"/>
      <c r="D27" s="42">
        <f t="shared" si="0"/>
        <v>0</v>
      </c>
      <c r="E27" s="40">
        <f t="shared" si="1"/>
        <v>0</v>
      </c>
      <c r="F27" s="43">
        <f t="shared" si="2"/>
        <v>0</v>
      </c>
      <c r="G27" s="13"/>
      <c r="H27" s="12"/>
      <c r="I27" s="12"/>
      <c r="J27" s="12"/>
      <c r="K27" s="12"/>
    </row>
    <row r="28" spans="2:11" ht="13.5" customHeight="1">
      <c r="B28" s="44"/>
      <c r="C28" s="45"/>
      <c r="D28" s="42">
        <f t="shared" si="0"/>
        <v>0</v>
      </c>
      <c r="E28" s="40">
        <f t="shared" si="1"/>
        <v>0</v>
      </c>
      <c r="F28" s="43">
        <f t="shared" si="2"/>
        <v>0</v>
      </c>
      <c r="G28" s="13"/>
      <c r="H28" s="12"/>
      <c r="I28" s="12"/>
      <c r="J28" s="12"/>
      <c r="K28" s="12"/>
    </row>
    <row r="29" spans="2:11" ht="13.5" customHeight="1">
      <c r="B29" s="44"/>
      <c r="C29" s="45"/>
      <c r="D29" s="42">
        <f t="shared" si="0"/>
        <v>0</v>
      </c>
      <c r="E29" s="40">
        <f t="shared" si="1"/>
        <v>0</v>
      </c>
      <c r="F29" s="43">
        <f t="shared" si="2"/>
        <v>0</v>
      </c>
      <c r="G29" s="13"/>
      <c r="H29" s="12"/>
      <c r="I29" s="12"/>
      <c r="J29" s="12"/>
      <c r="K29" s="12"/>
    </row>
    <row r="30" spans="2:11" ht="13.5" customHeight="1">
      <c r="B30" s="44"/>
      <c r="C30" s="45"/>
      <c r="D30" s="42">
        <f t="shared" si="0"/>
        <v>0</v>
      </c>
      <c r="E30" s="40">
        <f t="shared" si="1"/>
        <v>0</v>
      </c>
      <c r="F30" s="43">
        <f t="shared" si="2"/>
        <v>0</v>
      </c>
      <c r="G30" s="13"/>
      <c r="H30" s="12"/>
      <c r="I30" s="12"/>
      <c r="J30" s="12"/>
      <c r="K30" s="12"/>
    </row>
    <row r="31" spans="2:11" ht="13.5" customHeight="1">
      <c r="B31" s="46"/>
      <c r="C31" s="47"/>
      <c r="D31" s="42">
        <f t="shared" si="0"/>
        <v>0</v>
      </c>
      <c r="E31" s="40">
        <f t="shared" si="1"/>
        <v>0</v>
      </c>
      <c r="F31" s="43">
        <f t="shared" si="2"/>
        <v>0</v>
      </c>
      <c r="G31" s="13"/>
      <c r="H31" s="12"/>
      <c r="I31" s="12"/>
      <c r="J31" s="12"/>
      <c r="K31" s="12"/>
    </row>
    <row r="32" spans="2:11" ht="16.5" customHeight="1">
      <c r="B32" s="369" t="s">
        <v>62</v>
      </c>
      <c r="C32" s="370"/>
      <c r="D32" s="41">
        <f>SUM(D12:D31)</f>
        <v>0</v>
      </c>
      <c r="E32" s="41">
        <f>SUM(E12:E31)</f>
        <v>0</v>
      </c>
      <c r="F32" s="48">
        <f>SUM(F12:F31)</f>
        <v>0</v>
      </c>
      <c r="H32" s="26"/>
      <c r="I32" s="16"/>
      <c r="J32" s="16"/>
      <c r="K32" s="12"/>
    </row>
    <row r="33" spans="4:11" ht="12.75" customHeight="1">
      <c r="D33" s="17"/>
      <c r="E33" s="17"/>
      <c r="F33" s="17"/>
      <c r="G33" s="18"/>
      <c r="H33" s="16"/>
      <c r="I33" s="16"/>
      <c r="J33" s="16"/>
      <c r="K33" s="12"/>
    </row>
    <row r="34" spans="2:11" ht="12.75" customHeight="1">
      <c r="B34" s="365" t="s">
        <v>114</v>
      </c>
      <c r="C34" s="365"/>
      <c r="D34" s="365"/>
      <c r="E34" s="366"/>
      <c r="F34" s="19">
        <f>F6</f>
        <v>0</v>
      </c>
      <c r="G34" s="18"/>
      <c r="H34" s="16"/>
      <c r="I34" s="16"/>
      <c r="J34" s="16"/>
      <c r="K34" s="12"/>
    </row>
    <row r="35" spans="2:11" ht="12.75" customHeight="1">
      <c r="B35" s="361" t="s">
        <v>73</v>
      </c>
      <c r="C35" s="361"/>
      <c r="D35" s="361"/>
      <c r="E35" s="361"/>
      <c r="F35" s="20">
        <f>(F32/30.42)</f>
        <v>0</v>
      </c>
      <c r="G35" s="18"/>
      <c r="H35" s="16"/>
      <c r="I35" s="16"/>
      <c r="J35" s="16"/>
      <c r="K35" s="12"/>
    </row>
    <row r="36" spans="2:7" ht="12.75">
      <c r="B36" s="363" t="s">
        <v>74</v>
      </c>
      <c r="C36" s="364"/>
      <c r="D36" s="364"/>
      <c r="E36" s="364"/>
      <c r="F36" s="21">
        <f>IF(ISBLANK(F6),"",(F6-F35))</f>
      </c>
      <c r="G36" s="22"/>
    </row>
    <row r="37" spans="2:6" ht="12.75" customHeight="1">
      <c r="B37" s="361" t="s">
        <v>63</v>
      </c>
      <c r="C37" s="361"/>
      <c r="D37" s="361"/>
      <c r="E37" s="361"/>
      <c r="F37" s="23">
        <f>IF(ISBLANK(F8),"",F8)</f>
      </c>
    </row>
    <row r="38" spans="2:6" ht="19.5" customHeight="1">
      <c r="B38" s="375" t="s">
        <v>72</v>
      </c>
      <c r="C38" s="375"/>
      <c r="D38" s="375"/>
      <c r="E38" s="376"/>
      <c r="F38" s="24">
        <f>IF(ISBLANK(F8),"",DATE(YEAR(F37),MONTH(F37),DAY(F37)+H16))</f>
      </c>
    </row>
    <row r="39" spans="2:6" ht="12.75">
      <c r="B39" s="106"/>
      <c r="C39" s="106"/>
      <c r="D39" s="106"/>
      <c r="E39" s="106"/>
      <c r="F39" s="106"/>
    </row>
    <row r="40" spans="2:11" ht="53.25" customHeight="1">
      <c r="B40" s="378" t="s">
        <v>98</v>
      </c>
      <c r="C40" s="378"/>
      <c r="D40" s="378"/>
      <c r="E40" s="378"/>
      <c r="F40" s="378"/>
      <c r="G40" s="132"/>
      <c r="H40" s="12"/>
      <c r="I40" s="12"/>
      <c r="J40" s="12"/>
      <c r="K40" s="12"/>
    </row>
    <row r="41" spans="2:11" ht="42.75" customHeight="1">
      <c r="B41" s="377" t="s">
        <v>173</v>
      </c>
      <c r="C41" s="377"/>
      <c r="D41" s="377"/>
      <c r="E41" s="377"/>
      <c r="F41" s="377"/>
      <c r="G41" s="131"/>
      <c r="H41" s="12"/>
      <c r="I41" s="12"/>
      <c r="J41" s="12"/>
      <c r="K41" s="12"/>
    </row>
    <row r="42" spans="2:11" ht="50.25" customHeight="1">
      <c r="B42" s="309" t="s">
        <v>97</v>
      </c>
      <c r="C42" s="309"/>
      <c r="D42" s="309"/>
      <c r="E42" s="309"/>
      <c r="F42" s="309"/>
      <c r="G42" s="87"/>
      <c r="H42" s="87"/>
      <c r="I42" s="87"/>
      <c r="J42" s="87"/>
      <c r="K42" s="12"/>
    </row>
    <row r="43" spans="2:6" ht="12.75">
      <c r="B43" s="372" t="s">
        <v>29</v>
      </c>
      <c r="C43" s="372"/>
      <c r="D43" s="372"/>
      <c r="E43" s="372"/>
      <c r="F43" s="372"/>
    </row>
    <row r="47" spans="4:11" ht="12.75" customHeight="1">
      <c r="D47" s="13"/>
      <c r="E47" s="13"/>
      <c r="F47" s="13"/>
      <c r="G47" s="13"/>
      <c r="H47" s="13"/>
      <c r="I47" s="13"/>
      <c r="J47" s="12"/>
      <c r="K47" s="12"/>
    </row>
    <row r="48" spans="4:15" ht="12.75">
      <c r="D48" s="30"/>
      <c r="E48" s="30"/>
      <c r="F48" s="30"/>
      <c r="G48" s="30"/>
      <c r="H48" s="30"/>
      <c r="I48" s="30"/>
      <c r="O48" s="31"/>
    </row>
    <row r="49" spans="4:9" ht="12.75">
      <c r="D49" s="30"/>
      <c r="E49" s="30"/>
      <c r="F49" s="30"/>
      <c r="G49" s="30"/>
      <c r="H49" s="30"/>
      <c r="I49" s="30"/>
    </row>
    <row r="50" spans="4:9" ht="12.75">
      <c r="D50" s="30"/>
      <c r="E50" s="30"/>
      <c r="F50" s="30"/>
      <c r="G50" s="30"/>
      <c r="H50" s="30"/>
      <c r="I50" s="30"/>
    </row>
    <row r="51" spans="4:9" ht="12.75">
      <c r="D51" s="30"/>
      <c r="E51" s="30"/>
      <c r="F51" s="30"/>
      <c r="G51" s="30"/>
      <c r="H51" s="30"/>
      <c r="I51" s="30"/>
    </row>
    <row r="52" spans="4:9" ht="12.75">
      <c r="D52" s="30"/>
      <c r="E52" s="30"/>
      <c r="F52" s="30"/>
      <c r="G52" s="30"/>
      <c r="H52" s="30"/>
      <c r="I52" s="30"/>
    </row>
    <row r="53" spans="4:9" ht="12.75">
      <c r="D53" s="30"/>
      <c r="E53" s="30"/>
      <c r="F53" s="30"/>
      <c r="G53" s="30"/>
      <c r="H53" s="30"/>
      <c r="I53" s="30"/>
    </row>
    <row r="54" spans="4:9" ht="12.75">
      <c r="D54" s="30"/>
      <c r="E54" s="30"/>
      <c r="F54" s="30"/>
      <c r="G54" s="30"/>
      <c r="H54" s="30"/>
      <c r="I54" s="30"/>
    </row>
    <row r="55" spans="4:9" ht="12.75">
      <c r="D55" s="30"/>
      <c r="E55" s="30"/>
      <c r="F55" s="30"/>
      <c r="G55" s="30"/>
      <c r="H55" s="30"/>
      <c r="I55" s="30"/>
    </row>
    <row r="56" spans="4:9" ht="12.75">
      <c r="D56" s="30"/>
      <c r="E56" s="30"/>
      <c r="F56" s="30"/>
      <c r="G56" s="30"/>
      <c r="H56" s="30"/>
      <c r="I56" s="30"/>
    </row>
    <row r="57" spans="4:9" ht="12.75">
      <c r="D57" s="30"/>
      <c r="E57" s="30"/>
      <c r="F57" s="30"/>
      <c r="G57" s="30"/>
      <c r="H57" s="30"/>
      <c r="I57" s="30"/>
    </row>
    <row r="58" spans="4:9" ht="12.75">
      <c r="D58" s="30"/>
      <c r="E58" s="30"/>
      <c r="F58" s="30"/>
      <c r="G58" s="30"/>
      <c r="H58" s="30"/>
      <c r="I58" s="30"/>
    </row>
    <row r="59" spans="4:9" ht="12.75">
      <c r="D59" s="30"/>
      <c r="E59" s="30"/>
      <c r="F59" s="30"/>
      <c r="G59" s="30"/>
      <c r="H59" s="30"/>
      <c r="I59" s="30"/>
    </row>
    <row r="60" spans="4:9" ht="12.75">
      <c r="D60" s="30"/>
      <c r="E60" s="30"/>
      <c r="F60" s="30"/>
      <c r="G60" s="30"/>
      <c r="H60" s="30"/>
      <c r="I60" s="30"/>
    </row>
    <row r="61" spans="4:9" ht="12.75">
      <c r="D61" s="30"/>
      <c r="E61" s="30"/>
      <c r="F61" s="30"/>
      <c r="G61" s="30"/>
      <c r="H61" s="30"/>
      <c r="I61" s="30"/>
    </row>
    <row r="62" spans="4:9" ht="12.75">
      <c r="D62" s="30"/>
      <c r="E62" s="30"/>
      <c r="F62" s="30"/>
      <c r="G62" s="30"/>
      <c r="H62" s="30"/>
      <c r="I62" s="30"/>
    </row>
    <row r="63" spans="4:9" ht="12.75">
      <c r="D63" s="30"/>
      <c r="E63" s="30"/>
      <c r="F63" s="30"/>
      <c r="G63" s="30"/>
      <c r="H63" s="30"/>
      <c r="I63" s="30"/>
    </row>
    <row r="64" spans="4:9" ht="12.75">
      <c r="D64" s="30"/>
      <c r="E64" s="30"/>
      <c r="F64" s="30"/>
      <c r="G64" s="30"/>
      <c r="H64" s="30"/>
      <c r="I64" s="30"/>
    </row>
    <row r="65" spans="4:9" ht="12.75">
      <c r="D65" s="30"/>
      <c r="E65" s="30"/>
      <c r="F65" s="30"/>
      <c r="G65" s="30"/>
      <c r="H65" s="30"/>
      <c r="I65" s="30"/>
    </row>
    <row r="66" spans="4:9" ht="12.75">
      <c r="D66" s="30"/>
      <c r="E66" s="30"/>
      <c r="F66" s="30"/>
      <c r="G66" s="30"/>
      <c r="H66" s="30"/>
      <c r="I66" s="30"/>
    </row>
    <row r="67" spans="4:9" ht="12.75">
      <c r="D67" s="30"/>
      <c r="E67" s="30"/>
      <c r="F67" s="30"/>
      <c r="G67" s="30"/>
      <c r="H67" s="30"/>
      <c r="I67" s="30"/>
    </row>
    <row r="68" spans="4:9" ht="12.75">
      <c r="D68" s="30"/>
      <c r="E68" s="30"/>
      <c r="F68" s="30"/>
      <c r="G68" s="30"/>
      <c r="H68" s="30"/>
      <c r="I68" s="30"/>
    </row>
    <row r="69" spans="4:9" ht="12.75">
      <c r="D69" s="30"/>
      <c r="E69" s="30"/>
      <c r="F69" s="30"/>
      <c r="G69" s="30"/>
      <c r="H69" s="30"/>
      <c r="I69" s="30"/>
    </row>
    <row r="70" spans="4:9" ht="12.75">
      <c r="D70" s="30"/>
      <c r="E70" s="30"/>
      <c r="F70" s="30"/>
      <c r="G70" s="30"/>
      <c r="H70" s="30"/>
      <c r="I70" s="30"/>
    </row>
    <row r="71" spans="4:9" ht="12.75">
      <c r="D71" s="30"/>
      <c r="E71" s="30"/>
      <c r="F71" s="30"/>
      <c r="G71" s="30"/>
      <c r="H71" s="30"/>
      <c r="I71" s="30"/>
    </row>
    <row r="72" spans="4:9" ht="12.75">
      <c r="D72" s="30"/>
      <c r="E72" s="30"/>
      <c r="F72" s="30"/>
      <c r="G72" s="30"/>
      <c r="H72" s="30"/>
      <c r="I72" s="30"/>
    </row>
    <row r="73" spans="4:9" ht="12.75">
      <c r="D73" s="30"/>
      <c r="E73" s="30"/>
      <c r="F73" s="30"/>
      <c r="G73" s="30"/>
      <c r="H73" s="30"/>
      <c r="I73" s="30"/>
    </row>
    <row r="74" spans="4:9" ht="12.75">
      <c r="D74" s="30"/>
      <c r="E74" s="30"/>
      <c r="F74" s="30"/>
      <c r="G74" s="30"/>
      <c r="H74" s="30"/>
      <c r="I74" s="30"/>
    </row>
    <row r="75" spans="4:9" ht="12.75">
      <c r="D75" s="30"/>
      <c r="E75" s="30"/>
      <c r="F75" s="30"/>
      <c r="G75" s="30"/>
      <c r="H75" s="30"/>
      <c r="I75" s="30"/>
    </row>
    <row r="76" spans="4:9" ht="12.75">
      <c r="D76" s="30"/>
      <c r="E76" s="30"/>
      <c r="F76" s="30"/>
      <c r="G76" s="30"/>
      <c r="H76" s="30"/>
      <c r="I76" s="30"/>
    </row>
    <row r="77" spans="4:9" ht="12.75">
      <c r="D77" s="30"/>
      <c r="E77" s="30"/>
      <c r="F77" s="30"/>
      <c r="G77" s="30"/>
      <c r="H77" s="30"/>
      <c r="I77" s="30"/>
    </row>
    <row r="78" spans="4:9" ht="12.75">
      <c r="D78" s="30"/>
      <c r="E78" s="30"/>
      <c r="F78" s="30"/>
      <c r="G78" s="30"/>
      <c r="H78" s="30"/>
      <c r="I78" s="30"/>
    </row>
    <row r="79" spans="4:9" ht="12.75">
      <c r="D79" s="30"/>
      <c r="E79" s="30"/>
      <c r="F79" s="30"/>
      <c r="G79" s="30"/>
      <c r="H79" s="30"/>
      <c r="I79" s="30"/>
    </row>
    <row r="80" spans="4:9" ht="12.75">
      <c r="D80" s="30"/>
      <c r="E80" s="30"/>
      <c r="F80" s="30"/>
      <c r="G80" s="30"/>
      <c r="H80" s="30"/>
      <c r="I80" s="30"/>
    </row>
    <row r="81" spans="4:9" ht="12.75">
      <c r="D81" s="30"/>
      <c r="E81" s="30"/>
      <c r="F81" s="30"/>
      <c r="G81" s="30"/>
      <c r="H81" s="30"/>
      <c r="I81" s="30"/>
    </row>
    <row r="82" spans="4:9" ht="12.75">
      <c r="D82" s="30"/>
      <c r="E82" s="30"/>
      <c r="F82" s="30"/>
      <c r="G82" s="30"/>
      <c r="H82" s="30"/>
      <c r="I82" s="30"/>
    </row>
    <row r="83" spans="4:9" ht="12.75">
      <c r="D83" s="30"/>
      <c r="E83" s="30"/>
      <c r="F83" s="30"/>
      <c r="G83" s="30"/>
      <c r="H83" s="30"/>
      <c r="I83" s="30"/>
    </row>
    <row r="84" spans="4:9" ht="12.75">
      <c r="D84" s="30"/>
      <c r="E84" s="30"/>
      <c r="F84" s="30"/>
      <c r="G84" s="30"/>
      <c r="H84" s="30"/>
      <c r="I84" s="30"/>
    </row>
    <row r="85" spans="4:9" ht="12.75">
      <c r="D85" s="30"/>
      <c r="E85" s="30"/>
      <c r="F85" s="30"/>
      <c r="G85" s="30"/>
      <c r="H85" s="30"/>
      <c r="I85" s="30"/>
    </row>
    <row r="86" spans="4:9" ht="12.75">
      <c r="D86" s="30"/>
      <c r="E86" s="30"/>
      <c r="F86" s="30"/>
      <c r="G86" s="30"/>
      <c r="H86" s="30"/>
      <c r="I86" s="30"/>
    </row>
    <row r="87" spans="4:9" ht="12.75">
      <c r="D87" s="30"/>
      <c r="E87" s="30"/>
      <c r="F87" s="30"/>
      <c r="G87" s="30"/>
      <c r="H87" s="30"/>
      <c r="I87" s="30"/>
    </row>
    <row r="88" spans="4:9" ht="12.75">
      <c r="D88" s="30"/>
      <c r="E88" s="30"/>
      <c r="F88" s="30"/>
      <c r="G88" s="30"/>
      <c r="H88" s="30"/>
      <c r="I88" s="30"/>
    </row>
    <row r="89" spans="4:9" ht="12.75">
      <c r="D89" s="30"/>
      <c r="E89" s="30"/>
      <c r="F89" s="30"/>
      <c r="G89" s="30"/>
      <c r="H89" s="30"/>
      <c r="I89" s="30"/>
    </row>
    <row r="90" spans="4:9" ht="12.75">
      <c r="D90" s="30"/>
      <c r="E90" s="30"/>
      <c r="F90" s="30"/>
      <c r="G90" s="30"/>
      <c r="H90" s="30"/>
      <c r="I90" s="30"/>
    </row>
    <row r="91" spans="4:9" ht="12.75">
      <c r="D91" s="30"/>
      <c r="E91" s="30"/>
      <c r="F91" s="30"/>
      <c r="G91" s="30"/>
      <c r="H91" s="30"/>
      <c r="I91" s="30"/>
    </row>
    <row r="92" spans="4:9" ht="12.75">
      <c r="D92" s="30"/>
      <c r="E92" s="30"/>
      <c r="F92" s="30"/>
      <c r="G92" s="30"/>
      <c r="H92" s="30"/>
      <c r="I92" s="30"/>
    </row>
    <row r="93" spans="4:9" ht="12.75">
      <c r="D93" s="30"/>
      <c r="E93" s="30"/>
      <c r="F93" s="30"/>
      <c r="G93" s="30"/>
      <c r="H93" s="30"/>
      <c r="I93" s="30"/>
    </row>
    <row r="94" spans="4:9" ht="12.75">
      <c r="D94" s="30"/>
      <c r="E94" s="30"/>
      <c r="F94" s="30"/>
      <c r="G94" s="30"/>
      <c r="H94" s="30"/>
      <c r="I94" s="30"/>
    </row>
    <row r="95" spans="4:9" ht="12.75">
      <c r="D95" s="30"/>
      <c r="E95" s="30"/>
      <c r="F95" s="30"/>
      <c r="G95" s="30"/>
      <c r="H95" s="30"/>
      <c r="I95" s="30"/>
    </row>
    <row r="96" spans="4:9" ht="12.75">
      <c r="D96" s="30"/>
      <c r="E96" s="30"/>
      <c r="F96" s="30"/>
      <c r="G96" s="30"/>
      <c r="H96" s="30"/>
      <c r="I96" s="30"/>
    </row>
    <row r="97" spans="4:9" ht="12.75">
      <c r="D97" s="30"/>
      <c r="E97" s="30"/>
      <c r="F97" s="30"/>
      <c r="G97" s="30"/>
      <c r="H97" s="30"/>
      <c r="I97" s="30"/>
    </row>
    <row r="98" spans="4:9" ht="12.75">
      <c r="D98" s="30"/>
      <c r="E98" s="30"/>
      <c r="F98" s="30"/>
      <c r="G98" s="30"/>
      <c r="H98" s="30"/>
      <c r="I98" s="30"/>
    </row>
    <row r="99" spans="4:9" ht="12.75">
      <c r="D99" s="30"/>
      <c r="E99" s="30"/>
      <c r="F99" s="30"/>
      <c r="G99" s="30"/>
      <c r="H99" s="30"/>
      <c r="I99" s="30"/>
    </row>
    <row r="100" spans="4:9" ht="12.75">
      <c r="D100" s="30"/>
      <c r="E100" s="30"/>
      <c r="F100" s="30"/>
      <c r="G100" s="30"/>
      <c r="H100" s="30"/>
      <c r="I100" s="30"/>
    </row>
    <row r="101" spans="4:9" ht="12.75">
      <c r="D101" s="30"/>
      <c r="E101" s="30"/>
      <c r="F101" s="30"/>
      <c r="G101" s="30"/>
      <c r="H101" s="30"/>
      <c r="I101" s="30"/>
    </row>
    <row r="102" spans="4:9" ht="12.75">
      <c r="D102" s="30"/>
      <c r="E102" s="30"/>
      <c r="F102" s="30"/>
      <c r="G102" s="30"/>
      <c r="H102" s="30"/>
      <c r="I102" s="30"/>
    </row>
    <row r="103" spans="4:9" ht="12.75">
      <c r="D103" s="30"/>
      <c r="E103" s="30"/>
      <c r="F103" s="30"/>
      <c r="G103" s="30"/>
      <c r="H103" s="30"/>
      <c r="I103" s="30"/>
    </row>
    <row r="104" spans="4:9" ht="12.75">
      <c r="D104" s="30"/>
      <c r="E104" s="30"/>
      <c r="F104" s="30"/>
      <c r="G104" s="30"/>
      <c r="H104" s="30"/>
      <c r="I104" s="30"/>
    </row>
    <row r="105" spans="4:9" ht="12.75">
      <c r="D105" s="30"/>
      <c r="E105" s="30"/>
      <c r="F105" s="30"/>
      <c r="G105" s="30"/>
      <c r="H105" s="30"/>
      <c r="I105" s="30"/>
    </row>
    <row r="106" spans="4:9" ht="12.75">
      <c r="D106" s="30"/>
      <c r="E106" s="30"/>
      <c r="F106" s="30"/>
      <c r="G106" s="30"/>
      <c r="H106" s="30"/>
      <c r="I106" s="30"/>
    </row>
    <row r="107" spans="4:9" ht="12.75">
      <c r="D107" s="30"/>
      <c r="E107" s="30"/>
      <c r="F107" s="30"/>
      <c r="G107" s="30"/>
      <c r="H107" s="30"/>
      <c r="I107" s="30"/>
    </row>
    <row r="108" spans="4:9" ht="12.75">
      <c r="D108" s="30"/>
      <c r="E108" s="30"/>
      <c r="F108" s="30"/>
      <c r="G108" s="30"/>
      <c r="H108" s="30"/>
      <c r="I108" s="30"/>
    </row>
    <row r="109" spans="4:9" ht="12.75">
      <c r="D109" s="30"/>
      <c r="E109" s="30"/>
      <c r="F109" s="30"/>
      <c r="G109" s="30"/>
      <c r="H109" s="30"/>
      <c r="I109" s="30"/>
    </row>
    <row r="110" spans="4:9" ht="12.75">
      <c r="D110" s="30"/>
      <c r="E110" s="30"/>
      <c r="F110" s="30"/>
      <c r="G110" s="30"/>
      <c r="H110" s="30"/>
      <c r="I110" s="30"/>
    </row>
    <row r="111" spans="4:9" ht="12.75">
      <c r="D111" s="30"/>
      <c r="E111" s="30"/>
      <c r="F111" s="30"/>
      <c r="G111" s="30"/>
      <c r="H111" s="30"/>
      <c r="I111" s="30"/>
    </row>
    <row r="112" spans="4:9" ht="12.75">
      <c r="D112" s="30"/>
      <c r="E112" s="30"/>
      <c r="F112" s="30"/>
      <c r="G112" s="30"/>
      <c r="H112" s="30"/>
      <c r="I112" s="30"/>
    </row>
    <row r="113" spans="4:9" ht="12.75">
      <c r="D113" s="30"/>
      <c r="E113" s="30"/>
      <c r="F113" s="30"/>
      <c r="G113" s="30"/>
      <c r="H113" s="30"/>
      <c r="I113" s="30"/>
    </row>
    <row r="114" spans="4:9" ht="12.75">
      <c r="D114" s="30"/>
      <c r="E114" s="30"/>
      <c r="F114" s="30"/>
      <c r="G114" s="30"/>
      <c r="H114" s="30"/>
      <c r="I114" s="30"/>
    </row>
    <row r="115" spans="4:9" ht="12.75">
      <c r="D115" s="30"/>
      <c r="E115" s="30"/>
      <c r="F115" s="30"/>
      <c r="G115" s="30"/>
      <c r="H115" s="30"/>
      <c r="I115" s="30"/>
    </row>
    <row r="116" spans="4:9" ht="12.75">
      <c r="D116" s="30"/>
      <c r="E116" s="30"/>
      <c r="F116" s="30"/>
      <c r="G116" s="30"/>
      <c r="H116" s="30"/>
      <c r="I116" s="30"/>
    </row>
    <row r="117" spans="4:9" ht="12.75">
      <c r="D117" s="30"/>
      <c r="E117" s="30"/>
      <c r="F117" s="30"/>
      <c r="G117" s="30"/>
      <c r="H117" s="30"/>
      <c r="I117" s="30"/>
    </row>
    <row r="118" spans="4:9" ht="12.75">
      <c r="D118" s="30"/>
      <c r="E118" s="30"/>
      <c r="F118" s="30"/>
      <c r="G118" s="30"/>
      <c r="H118" s="30"/>
      <c r="I118" s="30"/>
    </row>
    <row r="119" spans="4:9" ht="12.75">
      <c r="D119" s="30"/>
      <c r="E119" s="30"/>
      <c r="F119" s="30"/>
      <c r="G119" s="30"/>
      <c r="H119" s="30"/>
      <c r="I119" s="30"/>
    </row>
    <row r="120" spans="4:9" ht="12.75">
      <c r="D120" s="30"/>
      <c r="E120" s="30"/>
      <c r="F120" s="30"/>
      <c r="G120" s="30"/>
      <c r="H120" s="30"/>
      <c r="I120" s="30"/>
    </row>
    <row r="121" spans="4:9" ht="12.75">
      <c r="D121" s="30"/>
      <c r="E121" s="30"/>
      <c r="F121" s="30"/>
      <c r="G121" s="30"/>
      <c r="H121" s="30"/>
      <c r="I121" s="30"/>
    </row>
    <row r="122" spans="4:9" ht="12.75">
      <c r="D122" s="30"/>
      <c r="E122" s="30"/>
      <c r="F122" s="30"/>
      <c r="G122" s="30"/>
      <c r="H122" s="30"/>
      <c r="I122" s="30"/>
    </row>
    <row r="123" spans="4:9" ht="12.75">
      <c r="D123" s="30"/>
      <c r="E123" s="30"/>
      <c r="F123" s="30"/>
      <c r="G123" s="30"/>
      <c r="H123" s="30"/>
      <c r="I123" s="30"/>
    </row>
    <row r="124" spans="4:9" ht="12.75">
      <c r="D124" s="30"/>
      <c r="E124" s="30"/>
      <c r="F124" s="30"/>
      <c r="G124" s="30"/>
      <c r="H124" s="30"/>
      <c r="I124" s="30"/>
    </row>
    <row r="125" spans="4:9" ht="12.75">
      <c r="D125" s="30"/>
      <c r="E125" s="30"/>
      <c r="F125" s="30"/>
      <c r="G125" s="30"/>
      <c r="H125" s="30"/>
      <c r="I125" s="30"/>
    </row>
    <row r="126" spans="4:9" ht="12.75">
      <c r="D126" s="30"/>
      <c r="E126" s="30"/>
      <c r="F126" s="30"/>
      <c r="G126" s="30"/>
      <c r="H126" s="30"/>
      <c r="I126" s="30"/>
    </row>
    <row r="127" spans="4:9" ht="12.75">
      <c r="D127" s="30"/>
      <c r="E127" s="30"/>
      <c r="F127" s="30"/>
      <c r="G127" s="30"/>
      <c r="H127" s="30"/>
      <c r="I127" s="30"/>
    </row>
    <row r="128" spans="4:9" ht="12.75">
      <c r="D128" s="30"/>
      <c r="E128" s="30"/>
      <c r="F128" s="30"/>
      <c r="G128" s="30"/>
      <c r="H128" s="30"/>
      <c r="I128" s="30"/>
    </row>
    <row r="129" spans="4:9" ht="12.75">
      <c r="D129" s="30"/>
      <c r="E129" s="30"/>
      <c r="F129" s="30"/>
      <c r="G129" s="30"/>
      <c r="H129" s="30"/>
      <c r="I129" s="30"/>
    </row>
    <row r="130" spans="4:9" ht="12.75">
      <c r="D130" s="30"/>
      <c r="E130" s="30"/>
      <c r="F130" s="30"/>
      <c r="G130" s="30"/>
      <c r="H130" s="30"/>
      <c r="I130" s="30"/>
    </row>
    <row r="131" spans="4:9" ht="12.75">
      <c r="D131" s="30"/>
      <c r="E131" s="30"/>
      <c r="F131" s="30"/>
      <c r="G131" s="30"/>
      <c r="H131" s="30"/>
      <c r="I131" s="30"/>
    </row>
    <row r="132" spans="4:9" ht="12.75">
      <c r="D132" s="30"/>
      <c r="E132" s="30"/>
      <c r="F132" s="30"/>
      <c r="G132" s="30"/>
      <c r="H132" s="30"/>
      <c r="I132" s="30"/>
    </row>
    <row r="133" spans="4:9" ht="12.75">
      <c r="D133" s="30"/>
      <c r="E133" s="30"/>
      <c r="F133" s="30"/>
      <c r="G133" s="30"/>
      <c r="H133" s="30"/>
      <c r="I133" s="30"/>
    </row>
    <row r="134" spans="4:9" ht="12.75">
      <c r="D134" s="30"/>
      <c r="E134" s="30"/>
      <c r="F134" s="30"/>
      <c r="G134" s="30"/>
      <c r="H134" s="30"/>
      <c r="I134" s="30"/>
    </row>
    <row r="135" spans="4:9" ht="12.75">
      <c r="D135" s="30"/>
      <c r="E135" s="30"/>
      <c r="F135" s="30"/>
      <c r="G135" s="30"/>
      <c r="H135" s="30"/>
      <c r="I135" s="30"/>
    </row>
    <row r="136" spans="4:9" ht="12.75">
      <c r="D136" s="30"/>
      <c r="E136" s="30"/>
      <c r="F136" s="30"/>
      <c r="G136" s="30"/>
      <c r="H136" s="30"/>
      <c r="I136" s="30"/>
    </row>
    <row r="137" spans="4:9" ht="12.75">
      <c r="D137" s="30"/>
      <c r="E137" s="30"/>
      <c r="F137" s="30"/>
      <c r="G137" s="30"/>
      <c r="H137" s="30"/>
      <c r="I137" s="30"/>
    </row>
    <row r="138" spans="4:9" ht="12.75">
      <c r="D138" s="30"/>
      <c r="E138" s="30"/>
      <c r="F138" s="30"/>
      <c r="G138" s="30"/>
      <c r="H138" s="30"/>
      <c r="I138" s="30"/>
    </row>
    <row r="139" spans="4:9" ht="12.75">
      <c r="D139" s="30"/>
      <c r="E139" s="30"/>
      <c r="F139" s="30"/>
      <c r="G139" s="30"/>
      <c r="H139" s="30"/>
      <c r="I139" s="30"/>
    </row>
    <row r="140" spans="4:9" ht="12.75">
      <c r="D140" s="30"/>
      <c r="E140" s="30"/>
      <c r="F140" s="30"/>
      <c r="G140" s="30"/>
      <c r="H140" s="30"/>
      <c r="I140" s="30"/>
    </row>
    <row r="141" spans="4:9" ht="12.75">
      <c r="D141" s="30"/>
      <c r="E141" s="30"/>
      <c r="F141" s="30"/>
      <c r="G141" s="30"/>
      <c r="H141" s="30"/>
      <c r="I141" s="30"/>
    </row>
    <row r="142" spans="4:9" ht="12.75">
      <c r="D142" s="30"/>
      <c r="E142" s="30"/>
      <c r="F142" s="30"/>
      <c r="G142" s="30"/>
      <c r="H142" s="30"/>
      <c r="I142" s="30"/>
    </row>
    <row r="143" spans="4:9" ht="12.75">
      <c r="D143" s="30"/>
      <c r="E143" s="30"/>
      <c r="F143" s="30"/>
      <c r="G143" s="30"/>
      <c r="H143" s="30"/>
      <c r="I143" s="30"/>
    </row>
    <row r="144" spans="4:9" ht="12.75">
      <c r="D144" s="30"/>
      <c r="E144" s="30"/>
      <c r="F144" s="30"/>
      <c r="G144" s="30"/>
      <c r="H144" s="30"/>
      <c r="I144" s="30"/>
    </row>
    <row r="145" spans="4:9" ht="12.75">
      <c r="D145" s="30"/>
      <c r="E145" s="30"/>
      <c r="F145" s="30"/>
      <c r="G145" s="30"/>
      <c r="H145" s="30"/>
      <c r="I145" s="30"/>
    </row>
    <row r="146" spans="4:9" ht="12.75">
      <c r="D146" s="30"/>
      <c r="E146" s="30"/>
      <c r="F146" s="30"/>
      <c r="G146" s="30"/>
      <c r="H146" s="30"/>
      <c r="I146" s="30"/>
    </row>
    <row r="147" spans="4:9" ht="12.75">
      <c r="D147" s="30"/>
      <c r="E147" s="30"/>
      <c r="F147" s="30"/>
      <c r="G147" s="30"/>
      <c r="H147" s="30"/>
      <c r="I147" s="30"/>
    </row>
    <row r="148" spans="4:9" ht="12.75">
      <c r="D148" s="30"/>
      <c r="E148" s="30"/>
      <c r="F148" s="30"/>
      <c r="G148" s="30"/>
      <c r="H148" s="30"/>
      <c r="I148" s="30"/>
    </row>
    <row r="149" spans="4:9" ht="12.75">
      <c r="D149" s="30"/>
      <c r="E149" s="30"/>
      <c r="F149" s="30"/>
      <c r="G149" s="30"/>
      <c r="H149" s="30"/>
      <c r="I149" s="30"/>
    </row>
    <row r="150" spans="4:9" ht="12.75">
      <c r="D150" s="30"/>
      <c r="E150" s="30"/>
      <c r="F150" s="30"/>
      <c r="G150" s="30"/>
      <c r="H150" s="30"/>
      <c r="I150" s="30"/>
    </row>
    <row r="151" spans="4:9" ht="12.75">
      <c r="D151" s="30"/>
      <c r="E151" s="30"/>
      <c r="F151" s="30"/>
      <c r="G151" s="30"/>
      <c r="H151" s="30"/>
      <c r="I151" s="30"/>
    </row>
    <row r="152" spans="4:9" ht="12.75">
      <c r="D152" s="30"/>
      <c r="E152" s="30"/>
      <c r="F152" s="30"/>
      <c r="G152" s="30"/>
      <c r="H152" s="30"/>
      <c r="I152" s="30"/>
    </row>
    <row r="153" spans="4:9" ht="12.75">
      <c r="D153" s="30"/>
      <c r="E153" s="30"/>
      <c r="F153" s="30"/>
      <c r="G153" s="30"/>
      <c r="H153" s="30"/>
      <c r="I153" s="30"/>
    </row>
    <row r="154" spans="4:9" ht="12.75">
      <c r="D154" s="30"/>
      <c r="E154" s="30"/>
      <c r="F154" s="30"/>
      <c r="G154" s="30"/>
      <c r="H154" s="30"/>
      <c r="I154" s="30"/>
    </row>
    <row r="155" spans="4:9" ht="12.75">
      <c r="D155" s="30"/>
      <c r="E155" s="30"/>
      <c r="F155" s="30"/>
      <c r="G155" s="30"/>
      <c r="H155" s="30"/>
      <c r="I155" s="30"/>
    </row>
    <row r="156" spans="4:9" ht="12.75">
      <c r="D156" s="30"/>
      <c r="E156" s="30"/>
      <c r="F156" s="30"/>
      <c r="G156" s="30"/>
      <c r="H156" s="30"/>
      <c r="I156" s="30"/>
    </row>
    <row r="157" spans="4:9" ht="12.75">
      <c r="D157" s="30"/>
      <c r="E157" s="30"/>
      <c r="F157" s="30"/>
      <c r="G157" s="30"/>
      <c r="H157" s="30"/>
      <c r="I157" s="30"/>
    </row>
    <row r="158" spans="4:9" ht="12.75">
      <c r="D158" s="30"/>
      <c r="E158" s="30"/>
      <c r="F158" s="30"/>
      <c r="G158" s="30"/>
      <c r="H158" s="30"/>
      <c r="I158" s="30"/>
    </row>
    <row r="159" spans="4:9" ht="12.75">
      <c r="D159" s="30"/>
      <c r="E159" s="30"/>
      <c r="F159" s="30"/>
      <c r="G159" s="30"/>
      <c r="H159" s="30"/>
      <c r="I159" s="30"/>
    </row>
    <row r="160" spans="4:9" ht="12.75">
      <c r="D160" s="30"/>
      <c r="E160" s="30"/>
      <c r="F160" s="30"/>
      <c r="G160" s="30"/>
      <c r="H160" s="30"/>
      <c r="I160" s="30"/>
    </row>
    <row r="161" spans="4:9" ht="12.75">
      <c r="D161" s="30"/>
      <c r="E161" s="30"/>
      <c r="F161" s="30"/>
      <c r="G161" s="30"/>
      <c r="H161" s="30"/>
      <c r="I161" s="30"/>
    </row>
    <row r="162" spans="4:9" ht="12.75">
      <c r="D162" s="30"/>
      <c r="E162" s="30"/>
      <c r="F162" s="30"/>
      <c r="G162" s="30"/>
      <c r="H162" s="30"/>
      <c r="I162" s="30"/>
    </row>
    <row r="163" spans="4:9" ht="12.75">
      <c r="D163" s="30"/>
      <c r="E163" s="30"/>
      <c r="F163" s="30"/>
      <c r="G163" s="30"/>
      <c r="H163" s="30"/>
      <c r="I163" s="30"/>
    </row>
    <row r="164" spans="4:9" ht="12.75">
      <c r="D164" s="30"/>
      <c r="E164" s="30"/>
      <c r="F164" s="30"/>
      <c r="G164" s="30"/>
      <c r="H164" s="30"/>
      <c r="I164" s="30"/>
    </row>
    <row r="165" spans="4:9" ht="12.75">
      <c r="D165" s="30"/>
      <c r="E165" s="30"/>
      <c r="F165" s="30"/>
      <c r="G165" s="30"/>
      <c r="H165" s="30"/>
      <c r="I165" s="30"/>
    </row>
    <row r="166" spans="4:9" ht="12.75">
      <c r="D166" s="30"/>
      <c r="E166" s="30"/>
      <c r="F166" s="30"/>
      <c r="G166" s="30"/>
      <c r="H166" s="30"/>
      <c r="I166" s="30"/>
    </row>
    <row r="167" spans="4:9" ht="12.75">
      <c r="D167" s="30"/>
      <c r="E167" s="30"/>
      <c r="F167" s="30"/>
      <c r="G167" s="30"/>
      <c r="H167" s="30"/>
      <c r="I167" s="30"/>
    </row>
    <row r="168" spans="4:9" ht="12.75">
      <c r="D168" s="30"/>
      <c r="E168" s="30"/>
      <c r="F168" s="30"/>
      <c r="G168" s="30"/>
      <c r="H168" s="30"/>
      <c r="I168" s="30"/>
    </row>
    <row r="169" spans="4:9" ht="12.75">
      <c r="D169" s="30"/>
      <c r="E169" s="30"/>
      <c r="F169" s="30"/>
      <c r="G169" s="30"/>
      <c r="H169" s="30"/>
      <c r="I169" s="30"/>
    </row>
    <row r="170" spans="4:9" ht="12.75">
      <c r="D170" s="30"/>
      <c r="E170" s="30"/>
      <c r="F170" s="30"/>
      <c r="G170" s="30"/>
      <c r="H170" s="30"/>
      <c r="I170" s="30"/>
    </row>
    <row r="171" spans="4:9" ht="12.75">
      <c r="D171" s="30"/>
      <c r="E171" s="30"/>
      <c r="F171" s="30"/>
      <c r="G171" s="30"/>
      <c r="H171" s="30"/>
      <c r="I171" s="30"/>
    </row>
    <row r="172" spans="4:9" ht="12.75">
      <c r="D172" s="30"/>
      <c r="E172" s="30"/>
      <c r="F172" s="30"/>
      <c r="G172" s="30"/>
      <c r="H172" s="30"/>
      <c r="I172" s="30"/>
    </row>
    <row r="173" spans="4:9" ht="12.75">
      <c r="D173" s="30"/>
      <c r="E173" s="30"/>
      <c r="F173" s="30"/>
      <c r="G173" s="30"/>
      <c r="H173" s="30"/>
      <c r="I173" s="30"/>
    </row>
    <row r="174" spans="4:9" ht="12.75">
      <c r="D174" s="30"/>
      <c r="E174" s="30"/>
      <c r="F174" s="30"/>
      <c r="G174" s="30"/>
      <c r="H174" s="30"/>
      <c r="I174" s="30"/>
    </row>
    <row r="175" spans="4:9" ht="12.75">
      <c r="D175" s="30"/>
      <c r="E175" s="30"/>
      <c r="F175" s="30"/>
      <c r="G175" s="30"/>
      <c r="H175" s="30"/>
      <c r="I175" s="30"/>
    </row>
    <row r="176" spans="4:9" ht="12.75">
      <c r="D176" s="30"/>
      <c r="E176" s="30"/>
      <c r="F176" s="30"/>
      <c r="G176" s="30"/>
      <c r="H176" s="30"/>
      <c r="I176" s="30"/>
    </row>
    <row r="177" spans="4:9" ht="12.75">
      <c r="D177" s="30"/>
      <c r="E177" s="30"/>
      <c r="F177" s="30"/>
      <c r="G177" s="30"/>
      <c r="H177" s="30"/>
      <c r="I177" s="30"/>
    </row>
    <row r="178" spans="4:9" ht="12.75">
      <c r="D178" s="30"/>
      <c r="E178" s="30"/>
      <c r="F178" s="30"/>
      <c r="G178" s="30"/>
      <c r="H178" s="30"/>
      <c r="I178" s="30"/>
    </row>
    <row r="179" spans="4:9" ht="12.75">
      <c r="D179" s="30"/>
      <c r="E179" s="30"/>
      <c r="F179" s="30"/>
      <c r="G179" s="30"/>
      <c r="H179" s="30"/>
      <c r="I179" s="30"/>
    </row>
    <row r="180" spans="4:9" ht="12.75">
      <c r="D180" s="30"/>
      <c r="E180" s="30"/>
      <c r="F180" s="30"/>
      <c r="G180" s="30"/>
      <c r="H180" s="30"/>
      <c r="I180" s="30"/>
    </row>
    <row r="181" spans="4:9" ht="12.75">
      <c r="D181" s="30"/>
      <c r="E181" s="30"/>
      <c r="F181" s="30"/>
      <c r="G181" s="30"/>
      <c r="H181" s="30"/>
      <c r="I181" s="30"/>
    </row>
    <row r="182" spans="4:9" ht="12.75">
      <c r="D182" s="30"/>
      <c r="E182" s="30"/>
      <c r="F182" s="30"/>
      <c r="G182" s="30"/>
      <c r="H182" s="30"/>
      <c r="I182" s="30"/>
    </row>
    <row r="183" spans="4:9" ht="12.75">
      <c r="D183" s="30"/>
      <c r="E183" s="30"/>
      <c r="F183" s="30"/>
      <c r="G183" s="30"/>
      <c r="H183" s="30"/>
      <c r="I183" s="30"/>
    </row>
    <row r="184" spans="4:9" ht="12.75">
      <c r="D184" s="30"/>
      <c r="E184" s="30"/>
      <c r="F184" s="30"/>
      <c r="G184" s="30"/>
      <c r="H184" s="30"/>
      <c r="I184" s="30"/>
    </row>
    <row r="185" spans="4:9" ht="12.75">
      <c r="D185" s="30"/>
      <c r="E185" s="30"/>
      <c r="F185" s="30"/>
      <c r="G185" s="30"/>
      <c r="H185" s="30"/>
      <c r="I185" s="30"/>
    </row>
    <row r="186" spans="4:9" ht="12.75">
      <c r="D186" s="30"/>
      <c r="E186" s="30"/>
      <c r="F186" s="30"/>
      <c r="G186" s="30"/>
      <c r="H186" s="30"/>
      <c r="I186" s="30"/>
    </row>
    <row r="187" spans="4:9" ht="12.75">
      <c r="D187" s="30"/>
      <c r="E187" s="30"/>
      <c r="F187" s="30"/>
      <c r="G187" s="30"/>
      <c r="H187" s="30"/>
      <c r="I187" s="30"/>
    </row>
    <row r="188" spans="4:9" ht="12.75">
      <c r="D188" s="30"/>
      <c r="E188" s="30"/>
      <c r="F188" s="30"/>
      <c r="G188" s="30"/>
      <c r="H188" s="30"/>
      <c r="I188" s="30"/>
    </row>
    <row r="189" spans="4:9" ht="12.75">
      <c r="D189" s="30"/>
      <c r="E189" s="30"/>
      <c r="F189" s="30"/>
      <c r="G189" s="30"/>
      <c r="H189" s="30"/>
      <c r="I189" s="30"/>
    </row>
    <row r="190" spans="4:9" ht="12.75">
      <c r="D190" s="30"/>
      <c r="E190" s="30"/>
      <c r="F190" s="30"/>
      <c r="G190" s="30"/>
      <c r="H190" s="30"/>
      <c r="I190" s="30"/>
    </row>
    <row r="191" spans="4:9" ht="12.75">
      <c r="D191" s="30"/>
      <c r="E191" s="30"/>
      <c r="F191" s="30"/>
      <c r="G191" s="30"/>
      <c r="H191" s="30"/>
      <c r="I191" s="30"/>
    </row>
    <row r="192" spans="4:9" ht="12.75">
      <c r="D192" s="30"/>
      <c r="E192" s="30"/>
      <c r="F192" s="30"/>
      <c r="G192" s="30"/>
      <c r="H192" s="30"/>
      <c r="I192" s="30"/>
    </row>
    <row r="193" spans="4:9" ht="12.75">
      <c r="D193" s="30"/>
      <c r="E193" s="30"/>
      <c r="F193" s="30"/>
      <c r="G193" s="30"/>
      <c r="H193" s="30"/>
      <c r="I193" s="30"/>
    </row>
    <row r="194" spans="4:9" ht="12.75">
      <c r="D194" s="30"/>
      <c r="E194" s="30"/>
      <c r="F194" s="30"/>
      <c r="G194" s="30"/>
      <c r="H194" s="30"/>
      <c r="I194" s="30"/>
    </row>
    <row r="195" spans="4:9" ht="12.75">
      <c r="D195" s="30"/>
      <c r="E195" s="30"/>
      <c r="F195" s="30"/>
      <c r="G195" s="30"/>
      <c r="H195" s="30"/>
      <c r="I195" s="30"/>
    </row>
    <row r="196" spans="4:9" ht="12.75">
      <c r="D196" s="30"/>
      <c r="E196" s="30"/>
      <c r="F196" s="30"/>
      <c r="G196" s="30"/>
      <c r="H196" s="30"/>
      <c r="I196" s="30"/>
    </row>
    <row r="197" spans="4:9" ht="12.75">
      <c r="D197" s="30"/>
      <c r="E197" s="30"/>
      <c r="F197" s="30"/>
      <c r="G197" s="30"/>
      <c r="H197" s="30"/>
      <c r="I197" s="30"/>
    </row>
    <row r="198" spans="4:9" ht="12.75">
      <c r="D198" s="30"/>
      <c r="E198" s="30"/>
      <c r="F198" s="30"/>
      <c r="G198" s="30"/>
      <c r="H198" s="30"/>
      <c r="I198" s="30"/>
    </row>
    <row r="199" spans="4:9" ht="12.75">
      <c r="D199" s="30"/>
      <c r="E199" s="30"/>
      <c r="F199" s="30"/>
      <c r="G199" s="30"/>
      <c r="H199" s="30"/>
      <c r="I199" s="30"/>
    </row>
    <row r="200" spans="4:9" ht="12.75">
      <c r="D200" s="30"/>
      <c r="E200" s="30"/>
      <c r="F200" s="30"/>
      <c r="G200" s="30"/>
      <c r="H200" s="30"/>
      <c r="I200" s="30"/>
    </row>
    <row r="201" spans="4:9" ht="12.75">
      <c r="D201" s="30"/>
      <c r="E201" s="30"/>
      <c r="F201" s="30"/>
      <c r="G201" s="30"/>
      <c r="H201" s="30"/>
      <c r="I201" s="30"/>
    </row>
    <row r="202" spans="4:9" ht="12.75">
      <c r="D202" s="30"/>
      <c r="E202" s="30"/>
      <c r="F202" s="30"/>
      <c r="G202" s="30"/>
      <c r="H202" s="30"/>
      <c r="I202" s="30"/>
    </row>
    <row r="203" spans="4:9" ht="12.75">
      <c r="D203" s="30"/>
      <c r="E203" s="30"/>
      <c r="F203" s="30"/>
      <c r="G203" s="30"/>
      <c r="H203" s="30"/>
      <c r="I203" s="30"/>
    </row>
    <row r="204" spans="4:9" ht="12.75">
      <c r="D204" s="30"/>
      <c r="E204" s="30"/>
      <c r="F204" s="30"/>
      <c r="G204" s="30"/>
      <c r="H204" s="30"/>
      <c r="I204" s="30"/>
    </row>
    <row r="205" spans="4:9" ht="12.75">
      <c r="D205" s="30"/>
      <c r="E205" s="30"/>
      <c r="F205" s="30"/>
      <c r="G205" s="30"/>
      <c r="H205" s="30"/>
      <c r="I205" s="30"/>
    </row>
    <row r="206" spans="4:9" ht="12.75">
      <c r="D206" s="30"/>
      <c r="E206" s="30"/>
      <c r="F206" s="30"/>
      <c r="G206" s="30"/>
      <c r="H206" s="30"/>
      <c r="I206" s="30"/>
    </row>
    <row r="207" spans="4:9" ht="12.75">
      <c r="D207" s="30"/>
      <c r="E207" s="30"/>
      <c r="F207" s="30"/>
      <c r="G207" s="30"/>
      <c r="H207" s="30"/>
      <c r="I207" s="30"/>
    </row>
    <row r="208" spans="4:9" ht="12.75">
      <c r="D208" s="30"/>
      <c r="E208" s="30"/>
      <c r="F208" s="30"/>
      <c r="G208" s="30"/>
      <c r="H208" s="30"/>
      <c r="I208" s="30"/>
    </row>
    <row r="209" spans="4:9" ht="12.75">
      <c r="D209" s="30"/>
      <c r="E209" s="30"/>
      <c r="F209" s="30"/>
      <c r="G209" s="30"/>
      <c r="H209" s="30"/>
      <c r="I209" s="30"/>
    </row>
    <row r="210" spans="4:9" ht="12.75">
      <c r="D210" s="30"/>
      <c r="E210" s="30"/>
      <c r="F210" s="30"/>
      <c r="G210" s="30"/>
      <c r="H210" s="30"/>
      <c r="I210" s="30"/>
    </row>
    <row r="211" spans="4:9" ht="12.75">
      <c r="D211" s="30"/>
      <c r="E211" s="30"/>
      <c r="F211" s="30"/>
      <c r="G211" s="30"/>
      <c r="H211" s="30"/>
      <c r="I211" s="30"/>
    </row>
    <row r="212" spans="4:9" ht="12.75">
      <c r="D212" s="30"/>
      <c r="E212" s="30"/>
      <c r="F212" s="30"/>
      <c r="G212" s="30"/>
      <c r="H212" s="30"/>
      <c r="I212" s="30"/>
    </row>
    <row r="213" spans="4:9" ht="12.75">
      <c r="D213" s="30"/>
      <c r="E213" s="30"/>
      <c r="F213" s="30"/>
      <c r="G213" s="30"/>
      <c r="H213" s="30"/>
      <c r="I213" s="30"/>
    </row>
    <row r="214" spans="4:9" ht="12.75">
      <c r="D214" s="30"/>
      <c r="E214" s="30"/>
      <c r="F214" s="30"/>
      <c r="G214" s="30"/>
      <c r="H214" s="30"/>
      <c r="I214" s="30"/>
    </row>
    <row r="215" spans="4:9" ht="12.75">
      <c r="D215" s="30"/>
      <c r="E215" s="30"/>
      <c r="F215" s="30"/>
      <c r="G215" s="30"/>
      <c r="H215" s="30"/>
      <c r="I215" s="30"/>
    </row>
    <row r="216" spans="4:9" ht="12.75">
      <c r="D216" s="30"/>
      <c r="E216" s="30"/>
      <c r="F216" s="30"/>
      <c r="G216" s="30"/>
      <c r="H216" s="30"/>
      <c r="I216" s="30"/>
    </row>
    <row r="217" spans="4:9" ht="12.75">
      <c r="D217" s="30"/>
      <c r="E217" s="30"/>
      <c r="F217" s="30"/>
      <c r="G217" s="30"/>
      <c r="H217" s="30"/>
      <c r="I217" s="30"/>
    </row>
    <row r="218" spans="4:9" ht="12.75">
      <c r="D218" s="30"/>
      <c r="E218" s="30"/>
      <c r="F218" s="30"/>
      <c r="G218" s="30"/>
      <c r="H218" s="30"/>
      <c r="I218" s="30"/>
    </row>
    <row r="219" spans="4:9" ht="12.75">
      <c r="D219" s="30"/>
      <c r="E219" s="30"/>
      <c r="F219" s="30"/>
      <c r="G219" s="30"/>
      <c r="H219" s="30"/>
      <c r="I219" s="30"/>
    </row>
    <row r="220" spans="4:9" ht="12.75">
      <c r="D220" s="30"/>
      <c r="E220" s="30"/>
      <c r="F220" s="30"/>
      <c r="G220" s="30"/>
      <c r="H220" s="30"/>
      <c r="I220" s="30"/>
    </row>
    <row r="221" spans="4:9" ht="12.75">
      <c r="D221" s="30"/>
      <c r="E221" s="30"/>
      <c r="F221" s="30"/>
      <c r="G221" s="30"/>
      <c r="H221" s="30"/>
      <c r="I221" s="30"/>
    </row>
    <row r="222" spans="4:9" ht="12.75">
      <c r="D222" s="30"/>
      <c r="E222" s="30"/>
      <c r="F222" s="30"/>
      <c r="G222" s="30"/>
      <c r="H222" s="30"/>
      <c r="I222" s="30"/>
    </row>
    <row r="223" spans="8:9" ht="12.75">
      <c r="H223" s="30"/>
      <c r="I223" s="30"/>
    </row>
    <row r="224" spans="8:9" ht="12.75">
      <c r="H224" s="30"/>
      <c r="I224" s="30"/>
    </row>
    <row r="225" spans="8:9" ht="12.75">
      <c r="H225" s="30"/>
      <c r="I225" s="30"/>
    </row>
    <row r="226" spans="8:9" ht="12.75">
      <c r="H226" s="30"/>
      <c r="I226" s="30"/>
    </row>
    <row r="227" spans="8:9" ht="12.75">
      <c r="H227" s="30"/>
      <c r="I227" s="30"/>
    </row>
    <row r="228" spans="8:9" ht="12.75">
      <c r="H228" s="30"/>
      <c r="I228" s="30"/>
    </row>
    <row r="229" spans="8:9" ht="12.75">
      <c r="H229" s="30"/>
      <c r="I229" s="30"/>
    </row>
    <row r="230" spans="8:9" ht="12.75">
      <c r="H230" s="30"/>
      <c r="I230" s="30"/>
    </row>
    <row r="231" spans="8:9" ht="12.75">
      <c r="H231" s="30"/>
      <c r="I231" s="30"/>
    </row>
    <row r="232" spans="8:9" ht="12.75">
      <c r="H232" s="30"/>
      <c r="I232" s="30"/>
    </row>
    <row r="233" spans="8:9" ht="12.75">
      <c r="H233" s="30"/>
      <c r="I233" s="30"/>
    </row>
    <row r="234" spans="8:9" ht="12.75">
      <c r="H234" s="30"/>
      <c r="I234" s="30"/>
    </row>
    <row r="235" spans="8:9" ht="12.75">
      <c r="H235" s="30"/>
      <c r="I235" s="30"/>
    </row>
    <row r="236" spans="8:9" ht="12.75">
      <c r="H236" s="30"/>
      <c r="I236" s="30"/>
    </row>
    <row r="237" spans="8:9" ht="12.75">
      <c r="H237" s="30"/>
      <c r="I237" s="30"/>
    </row>
    <row r="238" spans="8:9" ht="12.75">
      <c r="H238" s="30"/>
      <c r="I238" s="30"/>
    </row>
    <row r="239" ht="12.75">
      <c r="I239" s="30"/>
    </row>
    <row r="240" ht="12.75">
      <c r="I240" s="30"/>
    </row>
    <row r="241" ht="12.75">
      <c r="I241" s="30"/>
    </row>
    <row r="242" ht="12.75">
      <c r="I242" s="30"/>
    </row>
    <row r="243" ht="12.75">
      <c r="I243" s="30"/>
    </row>
    <row r="244" ht="12.75">
      <c r="I244" s="30"/>
    </row>
    <row r="245" ht="12.75">
      <c r="I245" s="30"/>
    </row>
    <row r="246" ht="12.75">
      <c r="I246" s="30"/>
    </row>
    <row r="247" ht="12.75">
      <c r="I247" s="30"/>
    </row>
    <row r="248" ht="12.75">
      <c r="I248" s="30"/>
    </row>
    <row r="249" ht="12.75">
      <c r="I249" s="30"/>
    </row>
    <row r="250" ht="12.75">
      <c r="I250" s="30"/>
    </row>
    <row r="251" ht="12.75">
      <c r="I251" s="30"/>
    </row>
    <row r="252" ht="12.75">
      <c r="I252" s="30"/>
    </row>
    <row r="253" ht="12.75">
      <c r="I253" s="30"/>
    </row>
  </sheetData>
  <sheetProtection sheet="1" objects="1" scenarios="1" selectLockedCells="1"/>
  <mergeCells count="17">
    <mergeCell ref="B4:C4"/>
    <mergeCell ref="B43:F43"/>
    <mergeCell ref="B42:F42"/>
    <mergeCell ref="B38:E38"/>
    <mergeCell ref="B37:E37"/>
    <mergeCell ref="B41:F41"/>
    <mergeCell ref="B40:F40"/>
    <mergeCell ref="B2:F2"/>
    <mergeCell ref="B35:E35"/>
    <mergeCell ref="B36:E36"/>
    <mergeCell ref="B34:E34"/>
    <mergeCell ref="B6:E6"/>
    <mergeCell ref="B8:E8"/>
    <mergeCell ref="B10:F10"/>
    <mergeCell ref="B32:C32"/>
    <mergeCell ref="D11:E11"/>
    <mergeCell ref="D4:F4"/>
  </mergeCells>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56"/>
    <pageSetUpPr fitToPage="1"/>
  </sheetPr>
  <dimension ref="B2:H16"/>
  <sheetViews>
    <sheetView showGridLines="0" showRowColHeaders="0" zoomScalePageLayoutView="0" workbookViewId="0" topLeftCell="A1">
      <selection activeCell="G4" sqref="G4"/>
    </sheetView>
  </sheetViews>
  <sheetFormatPr defaultColWidth="9.140625" defaultRowHeight="12.75"/>
  <cols>
    <col min="1" max="1" width="21.8515625" style="1" customWidth="1"/>
    <col min="2" max="2" width="14.421875" style="1" customWidth="1"/>
    <col min="3" max="3" width="10.00390625" style="1" customWidth="1"/>
    <col min="4" max="4" width="7.7109375" style="1" customWidth="1"/>
    <col min="5" max="5" width="2.00390625" style="1" customWidth="1"/>
    <col min="6" max="6" width="1.7109375" style="1" customWidth="1"/>
    <col min="7" max="7" width="17.28125" style="1" customWidth="1"/>
    <col min="8" max="8" width="13.7109375" style="1" customWidth="1"/>
    <col min="9" max="9" width="14.8515625" style="1" bestFit="1" customWidth="1"/>
    <col min="10" max="16384" width="9.140625" style="1" customWidth="1"/>
  </cols>
  <sheetData>
    <row r="1" ht="46.5" customHeight="1" thickBot="1"/>
    <row r="2" spans="2:8" ht="36" customHeight="1" thickBot="1" thickTop="1">
      <c r="B2" s="380" t="s">
        <v>42</v>
      </c>
      <c r="C2" s="380"/>
      <c r="D2" s="380"/>
      <c r="E2" s="380"/>
      <c r="F2" s="380"/>
      <c r="G2" s="380"/>
      <c r="H2" s="4"/>
    </row>
    <row r="3" ht="11.25" customHeight="1" thickBot="1" thickTop="1"/>
    <row r="4" spans="2:7" s="2" customFormat="1" ht="36" customHeight="1" thickBot="1" thickTop="1">
      <c r="B4" s="382" t="s">
        <v>43</v>
      </c>
      <c r="C4" s="382"/>
      <c r="D4" s="382"/>
      <c r="F4" s="49"/>
      <c r="G4" s="271"/>
    </row>
    <row r="5" s="2" customFormat="1" ht="12.75" customHeight="1" thickBot="1" thickTop="1">
      <c r="G5" s="36"/>
    </row>
    <row r="6" spans="2:7" ht="30" customHeight="1" thickTop="1">
      <c r="B6" s="379" t="s">
        <v>44</v>
      </c>
      <c r="C6" s="379"/>
      <c r="D6" s="379"/>
      <c r="E6" s="379"/>
      <c r="F6" s="5"/>
      <c r="G6" s="272">
        <f>IF(ISBLANK(G4),"",SUM(G4+21))</f>
      </c>
    </row>
    <row r="7" spans="2:7" ht="30" customHeight="1">
      <c r="B7" s="379" t="s">
        <v>47</v>
      </c>
      <c r="C7" s="379"/>
      <c r="D7" s="379"/>
      <c r="E7" s="379"/>
      <c r="F7" s="5"/>
      <c r="G7" s="273">
        <f>IF(ISBLANK(G4),"",SUM(G4+30))</f>
      </c>
    </row>
    <row r="8" spans="2:7" ht="30" customHeight="1">
      <c r="B8" s="379" t="s">
        <v>48</v>
      </c>
      <c r="C8" s="379"/>
      <c r="D8" s="379"/>
      <c r="E8" s="379"/>
      <c r="F8" s="5"/>
      <c r="G8" s="273">
        <f>IF(ISBLANK(G4),"",SUM(G4+60))</f>
      </c>
    </row>
    <row r="9" spans="2:7" ht="30" customHeight="1">
      <c r="B9" s="379" t="s">
        <v>45</v>
      </c>
      <c r="C9" s="379"/>
      <c r="D9" s="379"/>
      <c r="E9" s="379"/>
      <c r="F9" s="5"/>
      <c r="G9" s="273">
        <f>IF(ISBLANK(G4),"",SUM(G4+90))</f>
      </c>
    </row>
    <row r="10" spans="2:7" ht="30" customHeight="1">
      <c r="B10" s="379" t="s">
        <v>49</v>
      </c>
      <c r="C10" s="379"/>
      <c r="D10" s="379"/>
      <c r="E10" s="379"/>
      <c r="F10" s="5"/>
      <c r="G10" s="273">
        <f>IF(ISBLANK(G4),"",SUM(G4+120))</f>
      </c>
    </row>
    <row r="11" spans="2:7" ht="30" customHeight="1">
      <c r="B11" s="379" t="s">
        <v>157</v>
      </c>
      <c r="C11" s="379"/>
      <c r="D11" s="379"/>
      <c r="E11" s="379"/>
      <c r="F11" s="5"/>
      <c r="G11" s="273">
        <f>IF(ISBLANK(G4),"",SUM(G4+180))</f>
      </c>
    </row>
    <row r="12" spans="2:7" ht="30" customHeight="1">
      <c r="B12" s="379" t="s">
        <v>50</v>
      </c>
      <c r="C12" s="379"/>
      <c r="D12" s="379"/>
      <c r="E12" s="379"/>
      <c r="F12" s="5"/>
      <c r="G12" s="273">
        <f>IF(ISBLANK(G4),"",SUM(G4+240))</f>
      </c>
    </row>
    <row r="13" ht="3" customHeight="1" thickBot="1">
      <c r="G13" s="274"/>
    </row>
    <row r="14" spans="2:7" ht="30" customHeight="1" thickBot="1" thickTop="1">
      <c r="B14" s="381" t="s">
        <v>46</v>
      </c>
      <c r="C14" s="381"/>
      <c r="D14" s="383"/>
      <c r="E14" s="383"/>
      <c r="G14" s="275">
        <f>IF(ISBLANK(D14),"",IF(ISBLANK(G4),"",SUM(G4+D14)))</f>
      </c>
    </row>
    <row r="15" ht="32.25" customHeight="1" thickTop="1"/>
    <row r="16" ht="12" customHeight="1">
      <c r="B16" s="50" t="s">
        <v>158</v>
      </c>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sheetData>
  <sheetProtection sheet="1" objects="1" scenarios="1" selectLockedCells="1"/>
  <mergeCells count="11">
    <mergeCell ref="D14:E14"/>
    <mergeCell ref="B11:E11"/>
    <mergeCell ref="B2:G2"/>
    <mergeCell ref="B7:E7"/>
    <mergeCell ref="B10:E10"/>
    <mergeCell ref="B14:C14"/>
    <mergeCell ref="B12:E12"/>
    <mergeCell ref="B4:D4"/>
    <mergeCell ref="B6:E6"/>
    <mergeCell ref="B8:E8"/>
    <mergeCell ref="B9:E9"/>
  </mergeCells>
  <printOptions horizontalCentered="1"/>
  <pageMargins left="0.75" right="0.75" top="1" bottom="1" header="0.5" footer="0.5"/>
  <pageSetup fitToHeight="1" fitToWidth="1" horizontalDpi="300" verticalDpi="300" orientation="portrait" scale="89" r:id="rId1"/>
</worksheet>
</file>

<file path=xl/worksheets/sheet8.xml><?xml version="1.0" encoding="utf-8"?>
<worksheet xmlns="http://schemas.openxmlformats.org/spreadsheetml/2006/main" xmlns:r="http://schemas.openxmlformats.org/officeDocument/2006/relationships">
  <sheetPr>
    <tabColor indexed="13"/>
  </sheetPr>
  <dimension ref="A1:G17"/>
  <sheetViews>
    <sheetView showGridLines="0" showRowColHeaders="0" zoomScalePageLayoutView="0" workbookViewId="0" topLeftCell="A1">
      <selection activeCell="G4" sqref="G4"/>
    </sheetView>
  </sheetViews>
  <sheetFormatPr defaultColWidth="9.140625" defaultRowHeight="12.75"/>
  <cols>
    <col min="1" max="1" width="21.00390625" style="0" customWidth="1"/>
    <col min="2" max="2" width="7.57421875" style="0" customWidth="1"/>
    <col min="3" max="3" width="10.7109375" style="0" customWidth="1"/>
    <col min="4" max="4" width="5.7109375" style="0" customWidth="1"/>
    <col min="5" max="5" width="11.8515625" style="0" customWidth="1"/>
    <col min="6" max="6" width="1.421875" style="0" customWidth="1"/>
    <col min="7" max="7" width="20.7109375" style="0" customWidth="1"/>
  </cols>
  <sheetData>
    <row r="1" spans="1:7" ht="43.5" customHeight="1" thickBot="1">
      <c r="A1" s="1"/>
      <c r="B1" s="1"/>
      <c r="C1" s="1"/>
      <c r="D1" s="1"/>
      <c r="E1" s="1"/>
      <c r="F1" s="1"/>
      <c r="G1" s="1"/>
    </row>
    <row r="2" spans="1:7" ht="33.75" customHeight="1" thickBot="1">
      <c r="A2" s="1"/>
      <c r="B2" s="384" t="s">
        <v>51</v>
      </c>
      <c r="C2" s="384"/>
      <c r="D2" s="384"/>
      <c r="E2" s="384"/>
      <c r="F2" s="384"/>
      <c r="G2" s="384"/>
    </row>
    <row r="3" spans="1:7" ht="13.5" thickBot="1">
      <c r="A3" s="1"/>
      <c r="B3" s="1"/>
      <c r="C3" s="1"/>
      <c r="D3" s="1"/>
      <c r="E3" s="1"/>
      <c r="F3" s="1"/>
      <c r="G3" s="1"/>
    </row>
    <row r="4" spans="1:7" ht="27" customHeight="1" thickBot="1" thickTop="1">
      <c r="A4" s="2"/>
      <c r="B4" s="385" t="s">
        <v>71</v>
      </c>
      <c r="C4" s="385"/>
      <c r="D4" s="385"/>
      <c r="E4" s="385"/>
      <c r="F4" s="49"/>
      <c r="G4" s="279"/>
    </row>
    <row r="5" spans="1:7" ht="14.25" customHeight="1" thickTop="1">
      <c r="A5" s="2"/>
      <c r="B5" s="2"/>
      <c r="C5" s="2"/>
      <c r="D5" s="2"/>
      <c r="E5" s="2"/>
      <c r="F5" s="2"/>
      <c r="G5" s="35"/>
    </row>
    <row r="6" spans="1:7" ht="30" customHeight="1">
      <c r="A6" s="1"/>
      <c r="B6" s="379" t="s">
        <v>52</v>
      </c>
      <c r="C6" s="386"/>
      <c r="D6" s="386"/>
      <c r="E6" s="386"/>
      <c r="F6" s="6"/>
      <c r="G6" s="276">
        <f>IF(ISBLANK(G4),"",SUM(G4-14))</f>
      </c>
    </row>
    <row r="7" spans="1:7" ht="30" customHeight="1">
      <c r="A7" s="1"/>
      <c r="B7" s="379" t="s">
        <v>53</v>
      </c>
      <c r="C7" s="379"/>
      <c r="D7" s="379"/>
      <c r="E7" s="379"/>
      <c r="F7" s="5"/>
      <c r="G7" s="276">
        <f>IF(ISBLANK(G4),"",SUM(G4-30))</f>
      </c>
    </row>
    <row r="8" spans="1:7" ht="30" customHeight="1">
      <c r="A8" s="1"/>
      <c r="B8" s="379" t="s">
        <v>54</v>
      </c>
      <c r="C8" s="386"/>
      <c r="D8" s="386"/>
      <c r="E8" s="386"/>
      <c r="F8" s="6"/>
      <c r="G8" s="276">
        <f>IF(ISBLANK(G4),"",SUM(G4-60))</f>
      </c>
    </row>
    <row r="9" spans="1:7" ht="30" customHeight="1">
      <c r="A9" s="1"/>
      <c r="B9" s="379" t="s">
        <v>55</v>
      </c>
      <c r="C9" s="386"/>
      <c r="D9" s="386"/>
      <c r="E9" s="386"/>
      <c r="F9" s="6"/>
      <c r="G9" s="276">
        <f>IF(ISBLANK(G4),"",SUM(G4-90))</f>
      </c>
    </row>
    <row r="10" spans="1:7" ht="30" customHeight="1">
      <c r="A10" s="1"/>
      <c r="B10" s="379" t="s">
        <v>56</v>
      </c>
      <c r="C10" s="386"/>
      <c r="D10" s="386"/>
      <c r="E10" s="386"/>
      <c r="F10" s="6"/>
      <c r="G10" s="276">
        <f>IF(ISBLANK(G4),"",SUM(G4-100))</f>
      </c>
    </row>
    <row r="11" spans="1:7" ht="30" customHeight="1">
      <c r="A11" s="1"/>
      <c r="B11" s="379" t="s">
        <v>57</v>
      </c>
      <c r="C11" s="386"/>
      <c r="D11" s="386"/>
      <c r="E11" s="386"/>
      <c r="F11" s="6"/>
      <c r="G11" s="276">
        <f>IF(ISBLANK(G4),"",SUM(G4-120))</f>
      </c>
    </row>
    <row r="12" spans="1:7" ht="30" customHeight="1">
      <c r="A12" s="1"/>
      <c r="B12" s="379" t="s">
        <v>159</v>
      </c>
      <c r="C12" s="386"/>
      <c r="D12" s="386"/>
      <c r="E12" s="386"/>
      <c r="F12" s="6"/>
      <c r="G12" s="276">
        <f>IF(ISBLANK(G4),"",SUM(G4-180))</f>
      </c>
    </row>
    <row r="13" spans="1:7" ht="3" customHeight="1" thickBot="1">
      <c r="A13" s="1"/>
      <c r="B13" s="1"/>
      <c r="C13" s="1"/>
      <c r="D13" s="1"/>
      <c r="E13" s="1"/>
      <c r="F13" s="1"/>
      <c r="G13" s="278"/>
    </row>
    <row r="14" spans="1:7" ht="30" customHeight="1" thickBot="1">
      <c r="A14" s="1"/>
      <c r="B14" s="3" t="s">
        <v>46</v>
      </c>
      <c r="C14" s="3"/>
      <c r="D14" s="7"/>
      <c r="E14" s="277"/>
      <c r="F14" s="1"/>
      <c r="G14" s="276">
        <f>IF(ISBLANK(E14),"",IF(ISBLANK(G4),"",SUM(G4-E14)))</f>
      </c>
    </row>
    <row r="15" spans="1:7" ht="19.5" customHeight="1">
      <c r="A15" s="1"/>
      <c r="B15" s="1"/>
      <c r="C15" s="1"/>
      <c r="D15" s="1"/>
      <c r="E15" s="1"/>
      <c r="F15" s="1"/>
      <c r="G15" s="1"/>
    </row>
    <row r="17" ht="12.75">
      <c r="B17" s="50" t="s">
        <v>147</v>
      </c>
    </row>
  </sheetData>
  <sheetProtection sheet="1" objects="1" scenarios="1" selectLockedCells="1"/>
  <mergeCells count="9">
    <mergeCell ref="B2:G2"/>
    <mergeCell ref="B4:E4"/>
    <mergeCell ref="B12:E12"/>
    <mergeCell ref="B7:E7"/>
    <mergeCell ref="B6:E6"/>
    <mergeCell ref="B8:E8"/>
    <mergeCell ref="B9:E9"/>
    <mergeCell ref="B10:E10"/>
    <mergeCell ref="B11:E11"/>
  </mergeCells>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26"/>
    <pageSetUpPr fitToPage="1"/>
  </sheetPr>
  <dimension ref="A1:E15"/>
  <sheetViews>
    <sheetView showGridLines="0" showRowColHeaders="0" zoomScalePageLayoutView="0" workbookViewId="0" topLeftCell="A1">
      <selection activeCell="B6" sqref="B6"/>
    </sheetView>
  </sheetViews>
  <sheetFormatPr defaultColWidth="9.140625" defaultRowHeight="12.75"/>
  <cols>
    <col min="1" max="1" width="19.28125" style="1" customWidth="1"/>
    <col min="2" max="2" width="29.8515625" style="1" customWidth="1"/>
    <col min="3" max="3" width="8.140625" style="1" customWidth="1"/>
    <col min="4" max="4" width="28.57421875" style="1" customWidth="1"/>
    <col min="5" max="5" width="5.7109375" style="1" customWidth="1"/>
    <col min="6" max="16384" width="9.140625" style="1" customWidth="1"/>
  </cols>
  <sheetData>
    <row r="1" spans="1:5" ht="64.5" customHeight="1" thickBot="1">
      <c r="A1" s="88"/>
      <c r="B1" s="88"/>
      <c r="C1" s="88"/>
      <c r="D1" s="88"/>
      <c r="E1" s="88"/>
    </row>
    <row r="2" spans="1:5" ht="35.25" customHeight="1" thickBot="1">
      <c r="A2" s="88"/>
      <c r="B2" s="387" t="s">
        <v>202</v>
      </c>
      <c r="C2" s="387"/>
      <c r="D2" s="387"/>
      <c r="E2" s="88"/>
    </row>
    <row r="3" spans="1:5" ht="9.75" customHeight="1">
      <c r="A3" s="88"/>
      <c r="B3" s="88"/>
      <c r="C3" s="88"/>
      <c r="D3" s="88"/>
      <c r="E3" s="88"/>
    </row>
    <row r="4" spans="1:5" s="2" customFormat="1" ht="49.5" customHeight="1">
      <c r="A4" s="89"/>
      <c r="B4" s="90" t="s">
        <v>100</v>
      </c>
      <c r="C4" s="91"/>
      <c r="D4" s="90" t="s">
        <v>113</v>
      </c>
      <c r="E4" s="89"/>
    </row>
    <row r="5" spans="1:5" s="2" customFormat="1" ht="11.25" customHeight="1" thickBot="1">
      <c r="A5" s="89"/>
      <c r="B5" s="92"/>
      <c r="C5" s="93"/>
      <c r="D5" s="92"/>
      <c r="E5" s="89"/>
    </row>
    <row r="6" spans="1:5" s="2" customFormat="1" ht="29.25" customHeight="1" thickBot="1" thickTop="1">
      <c r="A6" s="89"/>
      <c r="B6" s="281"/>
      <c r="C6" s="94"/>
      <c r="D6" s="280">
        <f>IF(ISBLANK(B6),"",SUM(B6+240))</f>
      </c>
      <c r="E6" s="89"/>
    </row>
    <row r="7" spans="1:5" ht="12.75" customHeight="1" thickTop="1">
      <c r="A7" s="88"/>
      <c r="B7" s="95"/>
      <c r="C7" s="88"/>
      <c r="D7" s="88"/>
      <c r="E7" s="88"/>
    </row>
    <row r="8" spans="1:5" ht="12.75" customHeight="1">
      <c r="A8" s="88"/>
      <c r="B8" s="388"/>
      <c r="C8" s="389"/>
      <c r="D8" s="389"/>
      <c r="E8" s="88"/>
    </row>
    <row r="9" spans="1:5" ht="14.25" customHeight="1">
      <c r="A9" s="88"/>
      <c r="B9" s="390" t="s">
        <v>140</v>
      </c>
      <c r="C9" s="391"/>
      <c r="D9" s="391"/>
      <c r="E9" s="88"/>
    </row>
    <row r="10" spans="1:5" ht="12.75" customHeight="1">
      <c r="A10" s="88"/>
      <c r="B10" s="388"/>
      <c r="C10" s="389"/>
      <c r="D10" s="389"/>
      <c r="E10" s="88"/>
    </row>
    <row r="11" spans="1:5" ht="12.75">
      <c r="A11" s="88"/>
      <c r="B11" s="88"/>
      <c r="C11" s="88"/>
      <c r="D11" s="88"/>
      <c r="E11" s="88"/>
    </row>
    <row r="12" spans="1:5" ht="12.75">
      <c r="A12" s="88"/>
      <c r="B12" s="88"/>
      <c r="C12" s="88"/>
      <c r="D12" s="88"/>
      <c r="E12" s="88"/>
    </row>
    <row r="13" spans="1:5" ht="12.75">
      <c r="A13" s="88"/>
      <c r="B13" s="88"/>
      <c r="C13" s="88"/>
      <c r="D13" s="88"/>
      <c r="E13" s="88"/>
    </row>
    <row r="14" spans="1:5" ht="12.75">
      <c r="A14" s="88"/>
      <c r="B14" s="372" t="s">
        <v>147</v>
      </c>
      <c r="C14" s="372"/>
      <c r="D14" s="372"/>
      <c r="E14" s="88"/>
    </row>
    <row r="15" spans="1:5" ht="12.75">
      <c r="A15" s="88"/>
      <c r="B15" s="88"/>
      <c r="C15" s="88"/>
      <c r="D15" s="88"/>
      <c r="E15" s="88"/>
    </row>
  </sheetData>
  <sheetProtection sheet="1" objects="1" scenarios="1" selectLockedCells="1"/>
  <mergeCells count="5">
    <mergeCell ref="B14:D14"/>
    <mergeCell ref="B2:D2"/>
    <mergeCell ref="B8:D8"/>
    <mergeCell ref="B10:D10"/>
    <mergeCell ref="B9:D9"/>
  </mergeCells>
  <printOptions horizontalCentered="1"/>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Leck</dc:creator>
  <cp:keywords/>
  <dc:description/>
  <cp:lastModifiedBy>marevalosanchez</cp:lastModifiedBy>
  <cp:lastPrinted>2012-04-04T19:29:30Z</cp:lastPrinted>
  <dcterms:created xsi:type="dcterms:W3CDTF">2003-07-15T15:16:50Z</dcterms:created>
  <dcterms:modified xsi:type="dcterms:W3CDTF">2012-04-04T19:30:12Z</dcterms:modified>
  <cp:category/>
  <cp:version/>
  <cp:contentType/>
  <cp:contentStatus/>
</cp:coreProperties>
</file>